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0950" tabRatio="843" firstSheet="2" activeTab="2"/>
  </bookViews>
  <sheets>
    <sheet name="23" sheetId="1" state="veryHidden" r:id="rId1"/>
    <sheet name="Заголовок" sheetId="2" state="hidden" r:id="rId2"/>
    <sheet name="1.30" sheetId="3" r:id="rId3"/>
    <sheet name="TEHSHEET" sheetId="4" state="veryHidden" r:id="rId4"/>
  </sheets>
  <externalReferences>
    <externalReference r:id="rId7"/>
    <externalReference r:id="rId8"/>
    <externalReference r:id="rId9"/>
    <externalReference r:id="rId10"/>
  </externalReferences>
  <definedNames>
    <definedName name="ETS">#REF!</definedName>
    <definedName name="GOD">'[2]Заголовок'!$B$11</definedName>
    <definedName name="H?Address">'Заголовок'!$B$7:$G$7</definedName>
    <definedName name="H?Description">'Заголовок'!$A$4</definedName>
    <definedName name="H?EntityName">'Заголовок'!$B$6:$G$6</definedName>
    <definedName name="H?Name">'Заголовок'!$G$1</definedName>
    <definedName name="H?OKATO">'Заголовок'!$D$12</definedName>
    <definedName name="H?OKFS">'Заголовок'!$G$12</definedName>
    <definedName name="H?OKOGU">'Заголовок'!$E$12</definedName>
    <definedName name="H?OKONX">'Заголовок'!$C$12</definedName>
    <definedName name="H?OKOPF">'Заголовок'!$F$12</definedName>
    <definedName name="H?OKPO">'Заголовок'!$A$12</definedName>
    <definedName name="H?OKVD">'Заголовок'!$B$12</definedName>
    <definedName name="H?Table">'Заголовок'!$A$6:$G$16</definedName>
    <definedName name="H?Title">'Заголовок'!$A$2</definedName>
    <definedName name="MOD">#REF!</definedName>
    <definedName name="NET_INV">'TEHSHEET'!$A$102:$AE$104</definedName>
    <definedName name="NET_ORG">'TEHSHEET'!$A$92:$AE$96</definedName>
    <definedName name="NET_W">'TEHSHEET'!$A$108:$AE$108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IONS">'TEHSHEET'!$C$6:$C$89</definedName>
    <definedName name="SCENARIOS">'TEHSHEET'!$K$6:$K$7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LD">#REF!</definedName>
    <definedName name="SCOPE_4_PRT">#REF!,#REF!,P1_SCOPE_4_PRT,P2_SCOPE_4_PRT</definedName>
    <definedName name="SCOPE_5_LD">#REF!</definedName>
    <definedName name="SCOPE_5_PRT">#REF!,#REF!,P1_SCOPE_5_PRT,P2_SCOPE_5_PRT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TARGET">'[1]TEHSHEET'!$I$42:$I$45</definedName>
    <definedName name="БазовыйПериод">'Заголовок'!$B$15</definedName>
    <definedName name="_xlnm.Print_Titles" localSheetId="2">'1.30'!$A:$B,'1.30'!$6:$8</definedName>
    <definedName name="ллллшшллл">'[3]Заголовок'!$B$16</definedName>
    <definedName name="_xlnm.Print_Area" localSheetId="2">'1.30'!$A$1:$F$214</definedName>
    <definedName name="ПериодРегулирования">'Заголовок'!$B$14</definedName>
    <definedName name="ПоследнийГод">'Заголовок'!$B$16</definedName>
  </definedNames>
  <calcPr fullCalcOnLoad="1" fullPrecision="0"/>
</workbook>
</file>

<file path=xl/sharedStrings.xml><?xml version="1.0" encoding="utf-8"?>
<sst xmlns="http://schemas.openxmlformats.org/spreadsheetml/2006/main" count="503" uniqueCount="374">
  <si>
    <t>23</t>
  </si>
  <si>
    <t>Трансформировано из 35 кВ в:</t>
  </si>
  <si>
    <t>22</t>
  </si>
  <si>
    <t>также в сальдированном выражении (п.21.2.2-п.19.2.2)</t>
  </si>
  <si>
    <t>21.2.2.1</t>
  </si>
  <si>
    <t>21.2.2</t>
  </si>
  <si>
    <t>также в сальдированном выражении (п.21.2.1-п.19.2.1)</t>
  </si>
  <si>
    <t>21.2.1.1</t>
  </si>
  <si>
    <t>21.2.5</t>
  </si>
  <si>
    <t>МУП "Городские сети" г. Заполярный</t>
  </si>
  <si>
    <t>21.2.4</t>
  </si>
  <si>
    <t>21.2.3</t>
  </si>
  <si>
    <t>филиал ГОУТП "ТЭКОС" "Заполярная горэлектросеть"</t>
  </si>
  <si>
    <t>ФГУП "10 судоремонтный завод" МО РФ</t>
  </si>
  <si>
    <t>21.2.1</t>
  </si>
  <si>
    <t>21.2</t>
  </si>
  <si>
    <t>21.1</t>
  </si>
  <si>
    <t>сетевой организации 2</t>
  </si>
  <si>
    <t>19.2.3</t>
  </si>
  <si>
    <t>ФГУП "111 ЭС ВМФ" МО РФ</t>
  </si>
  <si>
    <t>19.2.2</t>
  </si>
  <si>
    <t>19.2.1</t>
  </si>
  <si>
    <t>19.2</t>
  </si>
  <si>
    <t>не сетевых организаций</t>
  </si>
  <si>
    <t>19.1</t>
  </si>
  <si>
    <t>Поступление электроэнергии в сеть    СН 1</t>
  </si>
  <si>
    <t>- СН 1</t>
  </si>
  <si>
    <t>Трансформировано из 110 кВ в:</t>
  </si>
  <si>
    <t>15</t>
  </si>
  <si>
    <t>также в сальдированном выражении (п.14.2.2-п.12.2.2)</t>
  </si>
  <si>
    <t>14.2.2.1</t>
  </si>
  <si>
    <t>14.2.2</t>
  </si>
  <si>
    <t>14.2.1.1</t>
  </si>
  <si>
    <t>14.2.3</t>
  </si>
  <si>
    <t>14.2.1</t>
  </si>
  <si>
    <t>14.2</t>
  </si>
  <si>
    <t>14.1</t>
  </si>
  <si>
    <t>12.2.3</t>
  </si>
  <si>
    <t>ПГИ</t>
  </si>
  <si>
    <t>12.2.2</t>
  </si>
  <si>
    <t>12.2.1</t>
  </si>
  <si>
    <t>12.2</t>
  </si>
  <si>
    <t>12.1</t>
  </si>
  <si>
    <t>Поступление электроэнергии в сеть ВН 110 кВ</t>
  </si>
  <si>
    <t>- ВН</t>
  </si>
  <si>
    <t>Трансформировано из сети ЕНЭС в:</t>
  </si>
  <si>
    <t>также в сальдированном выражении (п.6.2.2-п.4.2.2)</t>
  </si>
  <si>
    <t>6.2.1.2</t>
  </si>
  <si>
    <t>6.2.2</t>
  </si>
  <si>
    <t>также в сальдированном выражении (п.6.2.1-п.4.2.1)</t>
  </si>
  <si>
    <t>6.2.1.1</t>
  </si>
  <si>
    <t xml:space="preserve"> сетевой организации 1</t>
  </si>
  <si>
    <t>6.2.1</t>
  </si>
  <si>
    <t>6.2</t>
  </si>
  <si>
    <t xml:space="preserve">не сетевым организациям </t>
  </si>
  <si>
    <t>6.1</t>
  </si>
  <si>
    <t xml:space="preserve">Потери электроэнергии   </t>
  </si>
  <si>
    <t>4.2.2</t>
  </si>
  <si>
    <t>4.2.1</t>
  </si>
  <si>
    <t xml:space="preserve"> сетевых организаций</t>
  </si>
  <si>
    <t>4.2</t>
  </si>
  <si>
    <t>4.1</t>
  </si>
  <si>
    <t>Поступление электроэнергии в ЕНЭС</t>
  </si>
  <si>
    <t>также в сальдированном выражении (п.3.2.2-п.1.2.2)</t>
  </si>
  <si>
    <t>3.2.1.1</t>
  </si>
  <si>
    <t>3.2.2</t>
  </si>
  <si>
    <t>также в сальдированном выражении (п.3.2.1-п.1.2.1)</t>
  </si>
  <si>
    <t>3.2.18</t>
  </si>
  <si>
    <t>3.2.17</t>
  </si>
  <si>
    <t>3.2.16</t>
  </si>
  <si>
    <t>3.2.15</t>
  </si>
  <si>
    <t>3.2.14</t>
  </si>
  <si>
    <t>ОАО "Тепловодоснабжение" г. Полярные Зори</t>
  </si>
  <si>
    <t>3.2.13</t>
  </si>
  <si>
    <t>3.2.12</t>
  </si>
  <si>
    <t>3.2.11</t>
  </si>
  <si>
    <t>3.2.10</t>
  </si>
  <si>
    <t>3.2.9</t>
  </si>
  <si>
    <t>3.2.8</t>
  </si>
  <si>
    <t>3.2.7</t>
  </si>
  <si>
    <t>3.2.6</t>
  </si>
  <si>
    <t>3.2.5</t>
  </si>
  <si>
    <t>3.2.4</t>
  </si>
  <si>
    <t>3.2.3</t>
  </si>
  <si>
    <t>3.2.1</t>
  </si>
  <si>
    <t>3.2</t>
  </si>
  <si>
    <t>э/пл и село</t>
  </si>
  <si>
    <t>газ и прочие</t>
  </si>
  <si>
    <t>в т.ч. населению</t>
  </si>
  <si>
    <t>3.1</t>
  </si>
  <si>
    <t>Отпуск (передача)  всего</t>
  </si>
  <si>
    <t>Потери электроэнергии    -  всего</t>
  </si>
  <si>
    <t>1.2.18</t>
  </si>
  <si>
    <t>1.2.17</t>
  </si>
  <si>
    <t>1.2.16</t>
  </si>
  <si>
    <t>1.2.15</t>
  </si>
  <si>
    <t>1.2.14</t>
  </si>
  <si>
    <t>1.2.13</t>
  </si>
  <si>
    <t>1.2.12</t>
  </si>
  <si>
    <t>1.2.11</t>
  </si>
  <si>
    <t>1.2.10</t>
  </si>
  <si>
    <t>1.2.9</t>
  </si>
  <si>
    <t>1.2.8</t>
  </si>
  <si>
    <t>1.2.7</t>
  </si>
  <si>
    <t>1.2.6</t>
  </si>
  <si>
    <t>1.2.5</t>
  </si>
  <si>
    <t>1.2.4</t>
  </si>
  <si>
    <t>1.2.3</t>
  </si>
  <si>
    <t>1.2.2</t>
  </si>
  <si>
    <t>1.2.1</t>
  </si>
  <si>
    <t>Поступление электроэнергии в сеть - всего</t>
  </si>
  <si>
    <t>Товарная продукция, тыс. руб.</t>
  </si>
  <si>
    <t>Присоеди - ненная мощность, МВА</t>
  </si>
  <si>
    <t>Заявленная мощность, МВт</t>
  </si>
  <si>
    <t>отпуск ЭЭ, тыс.кВтч</t>
  </si>
  <si>
    <t>Таблица № П 1.30</t>
  </si>
  <si>
    <t xml:space="preserve">ОАО "111 ЭС" </t>
  </si>
  <si>
    <t>ПГИ КНЦ РАН</t>
  </si>
  <si>
    <t>ОАО "ММТП"</t>
  </si>
  <si>
    <t>1.2.19</t>
  </si>
  <si>
    <t>1.2.20</t>
  </si>
  <si>
    <t>3.2.19</t>
  </si>
  <si>
    <t>12.2.4</t>
  </si>
  <si>
    <t>12.2.5</t>
  </si>
  <si>
    <t>12.2.6</t>
  </si>
  <si>
    <t>14.2.4</t>
  </si>
  <si>
    <t>19.2.4</t>
  </si>
  <si>
    <t>19.2.5</t>
  </si>
  <si>
    <t>19.2.6</t>
  </si>
  <si>
    <t>19.2.7</t>
  </si>
  <si>
    <t xml:space="preserve">не сетевыми организациями </t>
  </si>
  <si>
    <t>МУП "АЭСК"</t>
  </si>
  <si>
    <t>25.2.13</t>
  </si>
  <si>
    <t>25.2.14</t>
  </si>
  <si>
    <t>25.2.15</t>
  </si>
  <si>
    <t>25.2.16</t>
  </si>
  <si>
    <t>25.2.17</t>
  </si>
  <si>
    <t>несетевым организациям (ООО "ТСО-Мурман")</t>
  </si>
  <si>
    <t>несетевым организациям (ООО "Компания ЛКТ")</t>
  </si>
  <si>
    <t>Учреждение Российской академии наук Полярный геофизический институт Кольского научного центра РАН (ПГИ КНЦ РАН)</t>
  </si>
  <si>
    <t>Отпуск (передача) электроэнергии территориальными сетевыми организациями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</si>
  <si>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</si>
  <si>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</si>
  <si>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</si>
  <si>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</si>
  <si>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</si>
  <si>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</si>
  <si>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</si>
  <si>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</si>
  <si>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</si>
  <si>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</si>
  <si>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</si>
  <si>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</si>
  <si>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</si>
  <si>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</si>
  <si>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</si>
  <si>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</si>
  <si>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</si>
  <si>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</si>
  <si>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</si>
  <si>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</si>
  <si>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</si>
  <si>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</si>
  <si>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№</t>
  </si>
  <si>
    <t>ВН</t>
  </si>
  <si>
    <t>СН1</t>
  </si>
  <si>
    <t>СН2</t>
  </si>
  <si>
    <t>НН</t>
  </si>
  <si>
    <t>1.1</t>
  </si>
  <si>
    <t>1.2</t>
  </si>
  <si>
    <t>2013 год</t>
  </si>
  <si>
    <t>Наименование показателя</t>
  </si>
  <si>
    <t>13</t>
  </si>
  <si>
    <t>14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</si>
  <si>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</si>
  <si>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</si>
  <si>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</si>
  <si>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</si>
  <si>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</si>
  <si>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</si>
  <si>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</si>
  <si>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</si>
  <si>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</si>
  <si>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</si>
  <si>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</si>
  <si>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</si>
  <si>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</si>
  <si>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</si>
  <si>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</si>
  <si>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</si>
  <si>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</si>
  <si>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</si>
  <si>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</si>
  <si>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</si>
  <si>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</si>
  <si>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</si>
  <si>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</si>
  <si>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</si>
  <si>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</si>
  <si>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</si>
  <si>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</si>
  <si>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</si>
  <si>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</si>
  <si>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</si>
  <si>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</si>
  <si>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</si>
  <si>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</si>
  <si>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</si>
  <si>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</si>
  <si>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</si>
  <si>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</si>
  <si>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</si>
  <si>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</si>
  <si>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</si>
  <si>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</si>
  <si>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</si>
  <si>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</si>
  <si>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</si>
  <si>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</si>
  <si>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</si>
  <si>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</si>
  <si>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</si>
  <si>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</si>
  <si>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</si>
  <si>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</si>
  <si>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</si>
  <si>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</si>
  <si>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</si>
  <si>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</si>
  <si>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</si>
  <si>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</si>
  <si>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</si>
  <si>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</si>
  <si>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</si>
  <si>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</si>
  <si>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</si>
  <si>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</si>
  <si>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</si>
  <si>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</si>
  <si>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</si>
  <si>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</si>
  <si>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</si>
  <si>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</si>
  <si>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</si>
  <si>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</si>
  <si>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</si>
  <si>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</si>
  <si>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</si>
  <si>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</si>
  <si>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</si>
  <si>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</si>
  <si>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</si>
  <si>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</si>
  <si>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</si>
  <si>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</si>
  <si>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Предложение организации</t>
  </si>
  <si>
    <t>Предложение регионального регулятора</t>
  </si>
  <si>
    <t>Используйте меню АРМ СЕМ-&gt;Редактирование-&gt;Свойства документа</t>
  </si>
  <si>
    <t>Адрес почт1</t>
  </si>
  <si>
    <t>РАСЧЕТ ТАРИФОВ НА УСЛУГИ ПО ПЕРЕДАЧЕ ЭЛЕКТРИЧЕСКОЙ ЭНЕРГИИ</t>
  </si>
  <si>
    <t>Наименование работ</t>
  </si>
  <si>
    <t>г. Москва</t>
  </si>
  <si>
    <t>Забайкальский край</t>
  </si>
  <si>
    <t>Камчатский край</t>
  </si>
  <si>
    <t>Всего по сетевой компании</t>
  </si>
  <si>
    <t>Всего по инвестиционному проекту</t>
  </si>
  <si>
    <t>Добавить работы по проекту</t>
  </si>
  <si>
    <t>Добавить инвестиционный проект</t>
  </si>
  <si>
    <t xml:space="preserve"> 1.1</t>
  </si>
  <si>
    <t xml:space="preserve"> 1.1.1</t>
  </si>
  <si>
    <t xml:space="preserve"> 1.</t>
  </si>
  <si>
    <t>с/н</t>
  </si>
  <si>
    <t>также в сальдированном выражении (п.14.2.1-п.12.2.1)</t>
  </si>
  <si>
    <t>32.2.1.1</t>
  </si>
  <si>
    <t>ОАО "Мончегорские электрические сети"</t>
  </si>
  <si>
    <t>32.2.3</t>
  </si>
  <si>
    <t>ОАО "28 ЭС"</t>
  </si>
  <si>
    <t>ООО "МСК-ДОК"</t>
  </si>
  <si>
    <t>32.2.2</t>
  </si>
  <si>
    <t>ОАО "Тепловодоснабжение"</t>
  </si>
  <si>
    <t>32.2.1</t>
  </si>
  <si>
    <t xml:space="preserve">в т.ч. </t>
  </si>
  <si>
    <t>сетевым организациям</t>
  </si>
  <si>
    <t>32.2</t>
  </si>
  <si>
    <t xml:space="preserve">несетевым организациям </t>
  </si>
  <si>
    <t>32.1</t>
  </si>
  <si>
    <t xml:space="preserve">Отпуск (передача) электроэнергии </t>
  </si>
  <si>
    <t>32</t>
  </si>
  <si>
    <t>Потери электроэнергии</t>
  </si>
  <si>
    <t>31</t>
  </si>
  <si>
    <t>ООО "Завод Протеин"</t>
  </si>
  <si>
    <t>30.2.6</t>
  </si>
  <si>
    <t>ОАО "МГЭС"</t>
  </si>
  <si>
    <t>30.2.5</t>
  </si>
  <si>
    <t>ОАО "РЖД"</t>
  </si>
  <si>
    <t>30.2.4</t>
  </si>
  <si>
    <t>ОАО "МЭС"</t>
  </si>
  <si>
    <t>30.2.3</t>
  </si>
  <si>
    <t>ОАО  "Электросети"</t>
  </si>
  <si>
    <t>30.2.2</t>
  </si>
  <si>
    <t>ОАО "Колэнерго"</t>
  </si>
  <si>
    <t>30.2.1</t>
  </si>
  <si>
    <t>в т.ч. из</t>
  </si>
  <si>
    <t>сетевых организаций</t>
  </si>
  <si>
    <t>30.2</t>
  </si>
  <si>
    <t>несетевых организаций</t>
  </si>
  <si>
    <t>30.1</t>
  </si>
  <si>
    <t xml:space="preserve">Поступление электроэнергии в сеть    НН </t>
  </si>
  <si>
    <t>30</t>
  </si>
  <si>
    <t>- НН</t>
  </si>
  <si>
    <t>29</t>
  </si>
  <si>
    <t>Трансформировано из 10 - 6 кВ в:</t>
  </si>
  <si>
    <t>28</t>
  </si>
  <si>
    <t>также в сальдированном выражении (п.27.2.2-п.25.2.2)</t>
  </si>
  <si>
    <t>27.2.2.1</t>
  </si>
  <si>
    <t xml:space="preserve"> сетевой организации 2</t>
  </si>
  <si>
    <t>27.2.2</t>
  </si>
  <si>
    <t>также в сальдированном выражении (п.27.2.1-п.25.2.1)</t>
  </si>
  <si>
    <t>27.2.1.1</t>
  </si>
  <si>
    <t>27.2.16</t>
  </si>
  <si>
    <t>филиал ГОУТ "ТЭКОС" Заполярная ГЭС</t>
  </si>
  <si>
    <t>27.2.15</t>
  </si>
  <si>
    <t>27.2.14</t>
  </si>
  <si>
    <t>МУП "Кировская городская электрическая сеть"</t>
  </si>
  <si>
    <t>27.2.13</t>
  </si>
  <si>
    <t>ОАО "Кандалакшская горэлектросеть"</t>
  </si>
  <si>
    <t>27.2.12</t>
  </si>
  <si>
    <t>МУП "Апатитыэнерго"</t>
  </si>
  <si>
    <t>27.2.11</t>
  </si>
  <si>
    <t>27.2.10</t>
  </si>
  <si>
    <t>27.2.9</t>
  </si>
  <si>
    <t>27.2.8</t>
  </si>
  <si>
    <t>27.2.7</t>
  </si>
  <si>
    <t>ОАО  "Электросети" г. П.Зори</t>
  </si>
  <si>
    <t>27.2.6</t>
  </si>
  <si>
    <t>27.2.5</t>
  </si>
  <si>
    <t>ООО БАМ-Стройтранс</t>
  </si>
  <si>
    <t>27.2.4</t>
  </si>
  <si>
    <t>ОАО Автоколонна 1118</t>
  </si>
  <si>
    <t>27.2.3</t>
  </si>
  <si>
    <t>27.2.1</t>
  </si>
  <si>
    <t>27.2</t>
  </si>
  <si>
    <t>27.1</t>
  </si>
  <si>
    <t>27</t>
  </si>
  <si>
    <t>26</t>
  </si>
  <si>
    <t>25.2.12</t>
  </si>
  <si>
    <t>ОАО "123 ЭС"</t>
  </si>
  <si>
    <t>ОАО "КГЭС"</t>
  </si>
  <si>
    <t>ОАО "111 ЭС"</t>
  </si>
  <si>
    <t>ОАО "110 ЭС"</t>
  </si>
  <si>
    <t>МУП "Городские сети"</t>
  </si>
  <si>
    <t>25.2.11</t>
  </si>
  <si>
    <t>ОАО "Автоколонна 1118"</t>
  </si>
  <si>
    <t>25.2.10</t>
  </si>
  <si>
    <t>ОАО "Мурманская горэлектросеть"</t>
  </si>
  <si>
    <t>25.2.9</t>
  </si>
  <si>
    <t>ОАО  "ММРП"</t>
  </si>
  <si>
    <t>25.2.8</t>
  </si>
  <si>
    <t>25.2.7</t>
  </si>
  <si>
    <t>25.2.6</t>
  </si>
  <si>
    <t>ОАО "Кольская ГМК"</t>
  </si>
  <si>
    <t>25.2.5</t>
  </si>
  <si>
    <t>ОАО "Апатит"</t>
  </si>
  <si>
    <t>25.2.4</t>
  </si>
  <si>
    <t>25.2.3</t>
  </si>
  <si>
    <t>25.2.2</t>
  </si>
  <si>
    <t>ОАО "СУАЛ "КАЗ СУАЛ"</t>
  </si>
  <si>
    <t>25.2.1</t>
  </si>
  <si>
    <t>25.2</t>
  </si>
  <si>
    <t>25.1</t>
  </si>
  <si>
    <t>Поступление электроэнергии в сеть    СН 2</t>
  </si>
  <si>
    <t>25</t>
  </si>
  <si>
    <t>24</t>
  </si>
  <si>
    <t>- СН 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</si>
</sst>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00"/>
    <numFmt numFmtId="167" formatCode="0.0"/>
    <numFmt numFmtId="168" formatCode="0.0000"/>
    <numFmt numFmtId="169" formatCode="#,##0.000"/>
    <numFmt numFmtId="170" formatCode="#,##0.0"/>
    <numFmt numFmtId="171" formatCode="_-* #,##0_р_._-;\-* #,##0_р_._-;_-* &quot;-&quot;??_р_._-;_-@_-"/>
    <numFmt numFmtId="172" formatCode="0.0%"/>
    <numFmt numFmtId="173" formatCode="_-* #,##0.0_р_._-;\-* #,##0.0_р_._-;_-* &quot;-&quot;??_р_._-;_-@_-"/>
    <numFmt numFmtId="174" formatCode="0.00;[Red]0.00"/>
    <numFmt numFmtId="175" formatCode="0.000;[Red]0.000"/>
    <numFmt numFmtId="176" formatCode="0.0000;[Red]0.0000"/>
    <numFmt numFmtId="177" formatCode="#,##0.0000"/>
    <numFmt numFmtId="178" formatCode="#,##0.00000"/>
    <numFmt numFmtId="179" formatCode="#,##0.000000"/>
    <numFmt numFmtId="180" formatCode="_(* #,##0.00_);_(* \(#,##0.00\);_(* &quot;-&quot;??_);_(@_)"/>
    <numFmt numFmtId="181" formatCode="0.00000"/>
    <numFmt numFmtId="182" formatCode="0;[Red]0"/>
    <numFmt numFmtId="183" formatCode="0.000000"/>
    <numFmt numFmtId="184" formatCode="#,##0.00_ ;\-#,##0.00\ "/>
    <numFmt numFmtId="185" formatCode="_(* #,##0.0000_);_(* \(#,##0.0000\);_(* &quot;-&quot;??_);_(@_)"/>
    <numFmt numFmtId="186" formatCode="#,##0.00;[Red]#,##0.00"/>
    <numFmt numFmtId="187" formatCode="0.000%"/>
    <numFmt numFmtId="188" formatCode="#,##0.00&quot;р.&quot;"/>
    <numFmt numFmtId="189" formatCode="#,##0.000;[Red]#,##0.000"/>
    <numFmt numFmtId="190" formatCode="_-* #,##0.00_р_._-;\-* #,##0.00_р_._-;_-* &quot;-&quot;?_р_._-;_-@_-"/>
    <numFmt numFmtId="191" formatCode="_-* #,##0.000_р_._-;\-* #,##0.000_р_._-;_-* &quot;-&quot;??_р_._-;_-@_-"/>
    <numFmt numFmtId="192" formatCode="0.00000000"/>
    <numFmt numFmtId="193" formatCode="0.0000000"/>
    <numFmt numFmtId="194" formatCode="0.0;[Red]0.0"/>
    <numFmt numFmtId="195" formatCode="_-* #,##0.0_р_._-;\-* #,##0.0_р_._-;_-* &quot;-&quot;?_р_._-;_-@_-"/>
    <numFmt numFmtId="196" formatCode="_-* #,##0.000_р_._-;\-* #,##0.000_р_._-;_-* &quot;-&quot;?_р_._-;_-@_-"/>
    <numFmt numFmtId="197" formatCode="#,##0.0;[Red]#,##0.0"/>
    <numFmt numFmtId="198" formatCode="#,##0;[Red]#,##0"/>
    <numFmt numFmtId="199" formatCode="#,##0.0000000"/>
    <numFmt numFmtId="200" formatCode="#,##0.00000000"/>
    <numFmt numFmtId="201" formatCode="0.00000;[Red]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64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165" fontId="4" fillId="0" borderId="1">
      <alignment/>
      <protection locked="0"/>
    </xf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5" fontId="10" fillId="27" borderId="1">
      <alignment/>
      <protection/>
    </xf>
    <xf numFmtId="4" fontId="0" fillId="28" borderId="8" applyBorder="0">
      <alignment horizontal="right"/>
      <protection/>
    </xf>
    <xf numFmtId="0" fontId="48" fillId="0" borderId="9" applyNumberFormat="0" applyFill="0" applyAlignment="0" applyProtection="0"/>
    <xf numFmtId="0" fontId="49" fillId="29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4" fillId="0" borderId="0" applyFont="0" applyFill="0" applyBorder="0" applyAlignment="0" applyProtection="0"/>
    <xf numFmtId="0" fontId="54" fillId="0" borderId="12" applyNumberFormat="0" applyFill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33" borderId="13" applyBorder="0">
      <alignment horizontal="right"/>
      <protection/>
    </xf>
    <xf numFmtId="4" fontId="0" fillId="4" borderId="8" applyFont="0" applyBorder="0">
      <alignment horizontal="right"/>
      <protection/>
    </xf>
    <xf numFmtId="0" fontId="56" fillId="34" borderId="0" applyNumberFormat="0" applyBorder="0" applyAlignment="0" applyProtection="0"/>
  </cellStyleXfs>
  <cellXfs count="210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9" fillId="0" borderId="0" xfId="50" applyFont="1" applyAlignment="1">
      <alignment horizontal="centerContinuous" vertical="center" wrapText="1"/>
      <protection/>
    </xf>
    <xf numFmtId="49" fontId="0" fillId="18" borderId="0" xfId="0" applyFill="1" applyAlignment="1">
      <alignment vertical="top"/>
    </xf>
    <xf numFmtId="49" fontId="0" fillId="35" borderId="0" xfId="0" applyFill="1" applyAlignment="1">
      <alignment vertical="top"/>
    </xf>
    <xf numFmtId="14" fontId="0" fillId="0" borderId="0" xfId="0" applyNumberFormat="1" applyAlignment="1">
      <alignment vertical="top"/>
    </xf>
    <xf numFmtId="49" fontId="0" fillId="0" borderId="13" xfId="0" applyBorder="1" applyAlignment="1" applyProtection="1">
      <alignment vertical="top"/>
      <protection locked="0"/>
    </xf>
    <xf numFmtId="49" fontId="0" fillId="0" borderId="14" xfId="0" applyBorder="1" applyAlignment="1" applyProtection="1">
      <alignment vertical="top"/>
      <protection locked="0"/>
    </xf>
    <xf numFmtId="49" fontId="0" fillId="0" borderId="0" xfId="0" applyBorder="1" applyAlignment="1" applyProtection="1">
      <alignment vertical="top"/>
      <protection locked="0"/>
    </xf>
    <xf numFmtId="0" fontId="15" fillId="0" borderId="13" xfId="55" applyBorder="1" applyProtection="1">
      <alignment horizontal="center" vertical="center" wrapText="1"/>
      <protection locked="0"/>
    </xf>
    <xf numFmtId="0" fontId="15" fillId="0" borderId="15" xfId="55" applyBorder="1" applyProtection="1">
      <alignment horizontal="center" vertical="center" wrapText="1"/>
      <protection locked="0"/>
    </xf>
    <xf numFmtId="0" fontId="15" fillId="0" borderId="16" xfId="55" applyBorder="1" applyProtection="1">
      <alignment horizontal="center" vertical="center" wrapText="1"/>
      <protection locked="0"/>
    </xf>
    <xf numFmtId="0" fontId="15" fillId="0" borderId="17" xfId="55" applyBorder="1" applyProtection="1">
      <alignment horizontal="center" vertical="center" wrapText="1"/>
      <protection locked="0"/>
    </xf>
    <xf numFmtId="0" fontId="15" fillId="0" borderId="8" xfId="55" applyBorder="1" applyProtection="1">
      <alignment horizontal="center" vertical="center" wrapText="1"/>
      <protection locked="0"/>
    </xf>
    <xf numFmtId="0" fontId="15" fillId="0" borderId="18" xfId="55" applyBorder="1" applyProtection="1">
      <alignment horizontal="center" vertical="center" wrapText="1"/>
      <protection locked="0"/>
    </xf>
    <xf numFmtId="49" fontId="0" fillId="0" borderId="19" xfId="0" applyBorder="1" applyAlignment="1" applyProtection="1">
      <alignment vertical="top"/>
      <protection locked="0"/>
    </xf>
    <xf numFmtId="49" fontId="0" fillId="0" borderId="20" xfId="0" applyBorder="1" applyAlignment="1" applyProtection="1">
      <alignment vertical="top"/>
      <protection locked="0"/>
    </xf>
    <xf numFmtId="49" fontId="0" fillId="0" borderId="0" xfId="0" applyAlignment="1" applyProtection="1">
      <alignment vertical="top"/>
      <protection locked="0"/>
    </xf>
    <xf numFmtId="0" fontId="18" fillId="0" borderId="16" xfId="0" applyNumberFormat="1" applyFont="1" applyBorder="1" applyAlignment="1" applyProtection="1">
      <alignment horizontal="left" vertical="top"/>
      <protection locked="0"/>
    </xf>
    <xf numFmtId="49" fontId="0" fillId="0" borderId="17" xfId="0" applyBorder="1" applyAlignment="1" applyProtection="1">
      <alignment vertical="top"/>
      <protection locked="0"/>
    </xf>
    <xf numFmtId="0" fontId="18" fillId="0" borderId="18" xfId="0" applyNumberFormat="1" applyFont="1" applyBorder="1" applyAlignment="1" applyProtection="1">
      <alignment horizontal="left" vertical="top"/>
      <protection locked="0"/>
    </xf>
    <xf numFmtId="0" fontId="18" fillId="0" borderId="20" xfId="0" applyNumberFormat="1" applyFont="1" applyBorder="1" applyAlignment="1" applyProtection="1">
      <alignment horizontal="left" vertical="top"/>
      <protection locked="0"/>
    </xf>
    <xf numFmtId="49" fontId="0" fillId="0" borderId="0" xfId="0" applyFill="1" applyBorder="1" applyAlignment="1">
      <alignment vertical="top"/>
    </xf>
    <xf numFmtId="0" fontId="19" fillId="0" borderId="0" xfId="66" applyFont="1">
      <alignment/>
      <protection/>
    </xf>
    <xf numFmtId="49" fontId="0" fillId="28" borderId="21" xfId="66" applyNumberFormat="1" applyFont="1" applyFill="1" applyBorder="1" applyAlignment="1" applyProtection="1">
      <alignment wrapText="1"/>
      <protection locked="0"/>
    </xf>
    <xf numFmtId="0" fontId="0" fillId="4" borderId="8" xfId="66" applyFont="1" applyFill="1" applyBorder="1" applyAlignment="1" applyProtection="1">
      <alignment horizontal="center" vertical="center" wrapText="1"/>
      <protection/>
    </xf>
    <xf numFmtId="0" fontId="15" fillId="4" borderId="8" xfId="66" applyNumberFormat="1" applyFont="1" applyFill="1" applyBorder="1" applyAlignment="1" applyProtection="1">
      <alignment vertical="top" wrapText="1"/>
      <protection/>
    </xf>
    <xf numFmtId="0" fontId="15" fillId="36" borderId="8" xfId="66" applyNumberFormat="1" applyFont="1" applyFill="1" applyBorder="1" applyAlignment="1" applyProtection="1">
      <alignment vertical="top" wrapText="1"/>
      <protection/>
    </xf>
    <xf numFmtId="0" fontId="0" fillId="4" borderId="21" xfId="66" applyFont="1" applyFill="1" applyBorder="1" applyAlignment="1" applyProtection="1">
      <alignment horizontal="center" vertical="center" wrapText="1"/>
      <protection/>
    </xf>
    <xf numFmtId="0" fontId="15" fillId="28" borderId="21" xfId="66" applyNumberFormat="1" applyFont="1" applyFill="1" applyBorder="1" applyAlignment="1" applyProtection="1">
      <alignment vertical="top" wrapText="1"/>
      <protection locked="0"/>
    </xf>
    <xf numFmtId="0" fontId="0" fillId="28" borderId="21" xfId="66" applyFont="1" applyFill="1" applyBorder="1" applyAlignment="1" applyProtection="1">
      <alignment horizontal="center" vertical="center" wrapText="1"/>
      <protection locked="0"/>
    </xf>
    <xf numFmtId="49" fontId="0" fillId="28" borderId="8" xfId="66" applyNumberFormat="1" applyFont="1" applyFill="1" applyBorder="1" applyAlignment="1" applyProtection="1">
      <alignment wrapText="1"/>
      <protection locked="0"/>
    </xf>
    <xf numFmtId="0" fontId="15" fillId="28" borderId="8" xfId="66" applyNumberFormat="1" applyFont="1" applyFill="1" applyBorder="1" applyAlignment="1" applyProtection="1">
      <alignment vertical="top" wrapText="1"/>
      <protection locked="0"/>
    </xf>
    <xf numFmtId="0" fontId="0" fillId="28" borderId="8" xfId="66" applyFont="1" applyFill="1" applyBorder="1" applyAlignment="1" applyProtection="1">
      <alignment horizontal="center" vertical="center" wrapText="1"/>
      <protection locked="0"/>
    </xf>
    <xf numFmtId="49" fontId="0" fillId="4" borderId="8" xfId="66" applyNumberFormat="1" applyFont="1" applyFill="1" applyBorder="1" applyAlignment="1" applyProtection="1">
      <alignment horizontal="center" vertical="center" wrapText="1"/>
      <protection/>
    </xf>
    <xf numFmtId="49" fontId="0" fillId="4" borderId="21" xfId="66" applyNumberFormat="1" applyFont="1" applyFill="1" applyBorder="1" applyAlignment="1" applyProtection="1">
      <alignment horizontal="center" vertical="center" wrapText="1"/>
      <protection/>
    </xf>
    <xf numFmtId="0" fontId="15" fillId="36" borderId="22" xfId="66" applyNumberFormat="1" applyFont="1" applyFill="1" applyBorder="1" applyAlignment="1" applyProtection="1">
      <alignment vertical="top" wrapText="1"/>
      <protection/>
    </xf>
    <xf numFmtId="0" fontId="15" fillId="37" borderId="8" xfId="66" applyFont="1" applyFill="1" applyBorder="1" applyAlignment="1">
      <alignment vertical="center" wrapText="1"/>
      <protection/>
    </xf>
    <xf numFmtId="0" fontId="4" fillId="0" borderId="0" xfId="65">
      <alignment/>
      <protection/>
    </xf>
    <xf numFmtId="169" fontId="0" fillId="0" borderId="20" xfId="78" applyNumberFormat="1" applyFont="1" applyBorder="1" applyAlignment="1">
      <alignment/>
    </xf>
    <xf numFmtId="169" fontId="0" fillId="0" borderId="19" xfId="78" applyNumberFormat="1" applyFont="1" applyBorder="1" applyAlignment="1">
      <alignment/>
    </xf>
    <xf numFmtId="169" fontId="0" fillId="0" borderId="14" xfId="78" applyNumberFormat="1" applyFont="1" applyBorder="1" applyAlignment="1">
      <alignment/>
    </xf>
    <xf numFmtId="0" fontId="4" fillId="0" borderId="20" xfId="65" applyBorder="1" applyAlignment="1">
      <alignment wrapText="1"/>
      <protection/>
    </xf>
    <xf numFmtId="49" fontId="4" fillId="0" borderId="14" xfId="65" applyNumberFormat="1" applyBorder="1" applyAlignment="1">
      <alignment horizontal="center"/>
      <protection/>
    </xf>
    <xf numFmtId="169" fontId="0" fillId="0" borderId="23" xfId="78" applyNumberFormat="1" applyFont="1" applyBorder="1" applyAlignment="1">
      <alignment/>
    </xf>
    <xf numFmtId="169" fontId="0" fillId="0" borderId="21" xfId="78" applyNumberFormat="1" applyFont="1" applyBorder="1" applyAlignment="1">
      <alignment/>
    </xf>
    <xf numFmtId="169" fontId="0" fillId="0" borderId="24" xfId="78" applyNumberFormat="1" applyFont="1" applyBorder="1" applyAlignment="1">
      <alignment/>
    </xf>
    <xf numFmtId="0" fontId="4" fillId="0" borderId="18" xfId="65" applyBorder="1">
      <alignment/>
      <protection/>
    </xf>
    <xf numFmtId="49" fontId="4" fillId="0" borderId="17" xfId="65" applyNumberFormat="1" applyBorder="1" applyAlignment="1">
      <alignment horizontal="center"/>
      <protection/>
    </xf>
    <xf numFmtId="169" fontId="0" fillId="0" borderId="18" xfId="78" applyNumberFormat="1" applyFont="1" applyBorder="1" applyAlignment="1">
      <alignment/>
    </xf>
    <xf numFmtId="169" fontId="0" fillId="0" borderId="8" xfId="78" applyNumberFormat="1" applyFont="1" applyBorder="1" applyAlignment="1">
      <alignment/>
    </xf>
    <xf numFmtId="169" fontId="0" fillId="0" borderId="17" xfId="78" applyNumberFormat="1" applyFont="1" applyBorder="1" applyAlignment="1">
      <alignment/>
    </xf>
    <xf numFmtId="0" fontId="4" fillId="0" borderId="18" xfId="65" applyBorder="1" applyAlignment="1">
      <alignment wrapText="1"/>
      <protection/>
    </xf>
    <xf numFmtId="49" fontId="4" fillId="0" borderId="18" xfId="65" applyNumberFormat="1" applyBorder="1">
      <alignment/>
      <protection/>
    </xf>
    <xf numFmtId="0" fontId="4" fillId="0" borderId="25" xfId="65" applyBorder="1">
      <alignment/>
      <protection/>
    </xf>
    <xf numFmtId="0" fontId="4" fillId="0" borderId="8" xfId="65" applyBorder="1">
      <alignment/>
      <protection/>
    </xf>
    <xf numFmtId="169" fontId="4" fillId="0" borderId="8" xfId="65" applyNumberFormat="1" applyBorder="1">
      <alignment/>
      <protection/>
    </xf>
    <xf numFmtId="0" fontId="4" fillId="0" borderId="17" xfId="65" applyBorder="1" applyAlignment="1">
      <alignment horizontal="center"/>
      <protection/>
    </xf>
    <xf numFmtId="0" fontId="1" fillId="27" borderId="18" xfId="65" applyNumberFormat="1" applyFont="1" applyFill="1" applyBorder="1" applyAlignment="1">
      <alignment wrapText="1"/>
      <protection/>
    </xf>
    <xf numFmtId="0" fontId="1" fillId="27" borderId="18" xfId="65" applyFont="1" applyFill="1" applyBorder="1" applyAlignment="1">
      <alignment wrapText="1"/>
      <protection/>
    </xf>
    <xf numFmtId="169" fontId="0" fillId="0" borderId="26" xfId="78" applyNumberFormat="1" applyFont="1" applyBorder="1" applyAlignment="1">
      <alignment/>
    </xf>
    <xf numFmtId="169" fontId="0" fillId="0" borderId="22" xfId="78" applyNumberFormat="1" applyFont="1" applyBorder="1" applyAlignment="1">
      <alignment/>
    </xf>
    <xf numFmtId="169" fontId="0" fillId="0" borderId="27" xfId="78" applyNumberFormat="1" applyFont="1" applyBorder="1" applyAlignment="1">
      <alignment/>
    </xf>
    <xf numFmtId="0" fontId="4" fillId="0" borderId="20" xfId="65" applyBorder="1" applyAlignment="1">
      <alignment horizontal="center" wrapText="1"/>
      <protection/>
    </xf>
    <xf numFmtId="0" fontId="4" fillId="0" borderId="19" xfId="65" applyBorder="1" applyAlignment="1">
      <alignment horizontal="center" wrapText="1"/>
      <protection/>
    </xf>
    <xf numFmtId="0" fontId="4" fillId="0" borderId="14" xfId="65" applyBorder="1" applyAlignment="1">
      <alignment horizontal="center" wrapText="1"/>
      <protection/>
    </xf>
    <xf numFmtId="0" fontId="4" fillId="0" borderId="0" xfId="65" applyFill="1">
      <alignment/>
      <protection/>
    </xf>
    <xf numFmtId="0" fontId="4" fillId="0" borderId="0" xfId="65" applyAlignment="1">
      <alignment horizontal="center" wrapText="1"/>
      <protection/>
    </xf>
    <xf numFmtId="49" fontId="4" fillId="0" borderId="17" xfId="65" applyNumberFormat="1" applyFill="1" applyBorder="1" applyAlignment="1">
      <alignment horizontal="center"/>
      <protection/>
    </xf>
    <xf numFmtId="0" fontId="4" fillId="0" borderId="18" xfId="65" applyFill="1" applyBorder="1">
      <alignment/>
      <protection/>
    </xf>
    <xf numFmtId="169" fontId="0" fillId="0" borderId="17" xfId="78" applyNumberFormat="1" applyFont="1" applyFill="1" applyBorder="1" applyAlignment="1">
      <alignment/>
    </xf>
    <xf numFmtId="169" fontId="0" fillId="0" borderId="8" xfId="78" applyNumberFormat="1" applyFont="1" applyFill="1" applyBorder="1" applyAlignment="1">
      <alignment/>
    </xf>
    <xf numFmtId="169" fontId="0" fillId="0" borderId="18" xfId="78" applyNumberFormat="1" applyFont="1" applyFill="1" applyBorder="1" applyAlignment="1">
      <alignment/>
    </xf>
    <xf numFmtId="49" fontId="4" fillId="35" borderId="17" xfId="65" applyNumberForma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169" fontId="0" fillId="35" borderId="17" xfId="78" applyNumberFormat="1" applyFont="1" applyFill="1" applyBorder="1" applyAlignment="1">
      <alignment/>
    </xf>
    <xf numFmtId="169" fontId="0" fillId="35" borderId="8" xfId="78" applyNumberFormat="1" applyFont="1" applyFill="1" applyBorder="1" applyAlignment="1">
      <alignment/>
    </xf>
    <xf numFmtId="169" fontId="0" fillId="35" borderId="18" xfId="78" applyNumberFormat="1" applyFont="1" applyFill="1" applyBorder="1" applyAlignment="1">
      <alignment/>
    </xf>
    <xf numFmtId="0" fontId="4" fillId="0" borderId="0" xfId="65" applyFont="1">
      <alignment/>
      <protection/>
    </xf>
    <xf numFmtId="0" fontId="4" fillId="0" borderId="18" xfId="65" applyFont="1" applyBorder="1" applyAlignment="1">
      <alignment wrapText="1"/>
      <protection/>
    </xf>
    <xf numFmtId="169" fontId="0" fillId="4" borderId="17" xfId="78" applyNumberFormat="1" applyFont="1" applyFill="1" applyBorder="1" applyAlignment="1">
      <alignment/>
    </xf>
    <xf numFmtId="169" fontId="0" fillId="4" borderId="8" xfId="78" applyNumberFormat="1" applyFont="1" applyFill="1" applyBorder="1" applyAlignment="1">
      <alignment/>
    </xf>
    <xf numFmtId="169" fontId="0" fillId="4" borderId="18" xfId="78" applyNumberFormat="1" applyFont="1" applyFill="1" applyBorder="1" applyAlignment="1">
      <alignment/>
    </xf>
    <xf numFmtId="169" fontId="0" fillId="4" borderId="28" xfId="78" applyNumberFormat="1" applyFont="1" applyFill="1" applyBorder="1" applyAlignment="1">
      <alignment/>
    </xf>
    <xf numFmtId="169" fontId="0" fillId="33" borderId="8" xfId="78" applyNumberFormat="1" applyFont="1" applyFill="1" applyBorder="1" applyAlignment="1">
      <alignment/>
    </xf>
    <xf numFmtId="169" fontId="0" fillId="33" borderId="18" xfId="78" applyNumberFormat="1" applyFont="1" applyFill="1" applyBorder="1" applyAlignment="1">
      <alignment/>
    </xf>
    <xf numFmtId="169" fontId="4" fillId="33" borderId="8" xfId="65" applyNumberFormat="1" applyFill="1" applyBorder="1">
      <alignment/>
      <protection/>
    </xf>
    <xf numFmtId="169" fontId="0" fillId="33" borderId="17" xfId="78" applyNumberFormat="1" applyFont="1" applyFill="1" applyBorder="1" applyAlignment="1">
      <alignment/>
    </xf>
    <xf numFmtId="169" fontId="0" fillId="36" borderId="28" xfId="78" applyNumberFormat="1" applyFont="1" applyFill="1" applyBorder="1" applyAlignment="1">
      <alignment/>
    </xf>
    <xf numFmtId="169" fontId="0" fillId="36" borderId="8" xfId="78" applyNumberFormat="1" applyFont="1" applyFill="1" applyBorder="1" applyAlignment="1">
      <alignment/>
    </xf>
    <xf numFmtId="169" fontId="0" fillId="36" borderId="18" xfId="78" applyNumberFormat="1" applyFont="1" applyFill="1" applyBorder="1" applyAlignment="1">
      <alignment/>
    </xf>
    <xf numFmtId="169" fontId="0" fillId="35" borderId="28" xfId="78" applyNumberFormat="1" applyFont="1" applyFill="1" applyBorder="1" applyAlignment="1">
      <alignment/>
    </xf>
    <xf numFmtId="169" fontId="0" fillId="3" borderId="8" xfId="78" applyNumberFormat="1" applyFont="1" applyFill="1" applyBorder="1" applyAlignment="1">
      <alignment/>
    </xf>
    <xf numFmtId="169" fontId="0" fillId="3" borderId="18" xfId="78" applyNumberFormat="1" applyFont="1" applyFill="1" applyBorder="1" applyAlignment="1">
      <alignment/>
    </xf>
    <xf numFmtId="169" fontId="0" fillId="4" borderId="29" xfId="78" applyNumberFormat="1" applyFont="1" applyFill="1" applyBorder="1" applyAlignment="1">
      <alignment/>
    </xf>
    <xf numFmtId="0" fontId="4" fillId="4" borderId="18" xfId="65" applyFill="1" applyBorder="1">
      <alignment/>
      <protection/>
    </xf>
    <xf numFmtId="169" fontId="0" fillId="3" borderId="28" xfId="78" applyNumberFormat="1" applyFont="1" applyFill="1" applyBorder="1" applyAlignment="1">
      <alignment/>
    </xf>
    <xf numFmtId="49" fontId="4" fillId="0" borderId="27" xfId="65" applyNumberFormat="1" applyBorder="1" applyAlignment="1">
      <alignment horizontal="center"/>
      <protection/>
    </xf>
    <xf numFmtId="0" fontId="4" fillId="27" borderId="13" xfId="65" applyFill="1" applyBorder="1" applyAlignment="1">
      <alignment horizontal="center"/>
      <protection/>
    </xf>
    <xf numFmtId="49" fontId="1" fillId="27" borderId="16" xfId="65" applyNumberFormat="1" applyFont="1" applyFill="1" applyBorder="1" applyAlignment="1">
      <alignment wrapText="1"/>
      <protection/>
    </xf>
    <xf numFmtId="169" fontId="0" fillId="27" borderId="13" xfId="78" applyNumberFormat="1" applyFont="1" applyFill="1" applyBorder="1" applyAlignment="1">
      <alignment/>
    </xf>
    <xf numFmtId="169" fontId="0" fillId="27" borderId="15" xfId="78" applyNumberFormat="1" applyFont="1" applyFill="1" applyBorder="1" applyAlignment="1">
      <alignment/>
    </xf>
    <xf numFmtId="169" fontId="0" fillId="27" borderId="16" xfId="78" applyNumberFormat="1" applyFont="1" applyFill="1" applyBorder="1" applyAlignment="1">
      <alignment/>
    </xf>
    <xf numFmtId="49" fontId="4" fillId="35" borderId="14" xfId="65" applyNumberFormat="1" applyFill="1" applyBorder="1" applyAlignment="1">
      <alignment horizontal="center"/>
      <protection/>
    </xf>
    <xf numFmtId="0" fontId="4" fillId="35" borderId="20" xfId="65" applyFill="1" applyBorder="1">
      <alignment/>
      <protection/>
    </xf>
    <xf numFmtId="169" fontId="0" fillId="35" borderId="14" xfId="78" applyNumberFormat="1" applyFont="1" applyFill="1" applyBorder="1" applyAlignment="1">
      <alignment/>
    </xf>
    <xf numFmtId="169" fontId="0" fillId="35" borderId="19" xfId="78" applyNumberFormat="1" applyFont="1" applyFill="1" applyBorder="1" applyAlignment="1">
      <alignment/>
    </xf>
    <xf numFmtId="169" fontId="0" fillId="35" borderId="20" xfId="78" applyNumberFormat="1" applyFont="1" applyFill="1" applyBorder="1" applyAlignment="1">
      <alignment/>
    </xf>
    <xf numFmtId="49" fontId="4" fillId="0" borderId="30" xfId="65" applyNumberFormat="1" applyBorder="1" applyAlignment="1">
      <alignment horizontal="center"/>
      <protection/>
    </xf>
    <xf numFmtId="0" fontId="1" fillId="0" borderId="31" xfId="65" applyFont="1" applyBorder="1">
      <alignment/>
      <protection/>
    </xf>
    <xf numFmtId="169" fontId="0" fillId="0" borderId="30" xfId="78" applyNumberFormat="1" applyFont="1" applyBorder="1" applyAlignment="1">
      <alignment/>
    </xf>
    <xf numFmtId="169" fontId="0" fillId="0" borderId="32" xfId="78" applyNumberFormat="1" applyFont="1" applyBorder="1" applyAlignment="1">
      <alignment/>
    </xf>
    <xf numFmtId="169" fontId="0" fillId="0" borderId="31" xfId="78" applyNumberFormat="1" applyFont="1" applyBorder="1" applyAlignment="1">
      <alignment/>
    </xf>
    <xf numFmtId="49" fontId="4" fillId="0" borderId="13" xfId="65" applyNumberFormat="1" applyBorder="1" applyAlignment="1">
      <alignment horizontal="center"/>
      <protection/>
    </xf>
    <xf numFmtId="0" fontId="1" fillId="0" borderId="16" xfId="65" applyFont="1" applyBorder="1" applyAlignment="1">
      <alignment wrapText="1"/>
      <protection/>
    </xf>
    <xf numFmtId="169" fontId="0" fillId="0" borderId="33" xfId="78" applyNumberFormat="1" applyFont="1" applyBorder="1" applyAlignment="1">
      <alignment/>
    </xf>
    <xf numFmtId="169" fontId="0" fillId="0" borderId="15" xfId="78" applyNumberFormat="1" applyFont="1" applyBorder="1" applyAlignment="1">
      <alignment/>
    </xf>
    <xf numFmtId="169" fontId="0" fillId="0" borderId="16" xfId="78" applyNumberFormat="1" applyFont="1" applyBorder="1" applyAlignment="1">
      <alignment/>
    </xf>
    <xf numFmtId="0" fontId="4" fillId="0" borderId="27" xfId="65" applyBorder="1" applyAlignment="1">
      <alignment horizontal="center"/>
      <protection/>
    </xf>
    <xf numFmtId="49" fontId="4" fillId="0" borderId="26" xfId="65" applyNumberFormat="1" applyBorder="1">
      <alignment/>
      <protection/>
    </xf>
    <xf numFmtId="49" fontId="4" fillId="0" borderId="34" xfId="65" applyNumberFormat="1" applyBorder="1" applyAlignment="1">
      <alignment horizontal="center"/>
      <protection/>
    </xf>
    <xf numFmtId="0" fontId="4" fillId="0" borderId="35" xfId="65" applyBorder="1" applyAlignment="1">
      <alignment wrapText="1"/>
      <protection/>
    </xf>
    <xf numFmtId="169" fontId="0" fillId="36" borderId="36" xfId="78" applyNumberFormat="1" applyFont="1" applyFill="1" applyBorder="1" applyAlignment="1">
      <alignment/>
    </xf>
    <xf numFmtId="169" fontId="0" fillId="36" borderId="37" xfId="78" applyNumberFormat="1" applyFont="1" applyFill="1" applyBorder="1" applyAlignment="1">
      <alignment/>
    </xf>
    <xf numFmtId="169" fontId="0" fillId="36" borderId="35" xfId="78" applyNumberFormat="1" applyFont="1" applyFill="1" applyBorder="1" applyAlignment="1">
      <alignment/>
    </xf>
    <xf numFmtId="0" fontId="4" fillId="0" borderId="14" xfId="65" applyBorder="1" applyAlignment="1">
      <alignment horizontal="center"/>
      <protection/>
    </xf>
    <xf numFmtId="49" fontId="4" fillId="0" borderId="20" xfId="65" applyNumberFormat="1" applyBorder="1">
      <alignment/>
      <protection/>
    </xf>
    <xf numFmtId="169" fontId="0" fillId="3" borderId="14" xfId="78" applyNumberFormat="1" applyFont="1" applyFill="1" applyBorder="1" applyAlignment="1">
      <alignment/>
    </xf>
    <xf numFmtId="169" fontId="0" fillId="3" borderId="19" xfId="78" applyNumberFormat="1" applyFont="1" applyFill="1" applyBorder="1" applyAlignment="1">
      <alignment/>
    </xf>
    <xf numFmtId="169" fontId="0" fillId="3" borderId="20" xfId="78" applyNumberFormat="1" applyFont="1" applyFill="1" applyBorder="1" applyAlignment="1">
      <alignment/>
    </xf>
    <xf numFmtId="0" fontId="4" fillId="0" borderId="27" xfId="65" applyFill="1" applyBorder="1" applyAlignment="1">
      <alignment horizontal="center"/>
      <protection/>
    </xf>
    <xf numFmtId="0" fontId="4" fillId="0" borderId="26" xfId="65" applyFill="1" applyBorder="1">
      <alignment/>
      <protection/>
    </xf>
    <xf numFmtId="169" fontId="0" fillId="0" borderId="27" xfId="78" applyNumberFormat="1" applyFont="1" applyFill="1" applyBorder="1" applyAlignment="1">
      <alignment/>
    </xf>
    <xf numFmtId="169" fontId="0" fillId="0" borderId="22" xfId="78" applyNumberFormat="1" applyFont="1" applyFill="1" applyBorder="1" applyAlignment="1">
      <alignment/>
    </xf>
    <xf numFmtId="169" fontId="0" fillId="0" borderId="26" xfId="78" applyNumberFormat="1" applyFont="1" applyFill="1" applyBorder="1" applyAlignment="1">
      <alignment/>
    </xf>
    <xf numFmtId="0" fontId="4" fillId="27" borderId="34" xfId="65" applyFill="1" applyBorder="1" applyAlignment="1">
      <alignment horizontal="center"/>
      <protection/>
    </xf>
    <xf numFmtId="49" fontId="1" fillId="27" borderId="35" xfId="65" applyNumberFormat="1" applyFont="1" applyFill="1" applyBorder="1" applyAlignment="1">
      <alignment wrapText="1"/>
      <protection/>
    </xf>
    <xf numFmtId="169" fontId="0" fillId="27" borderId="34" xfId="78" applyNumberFormat="1" applyFont="1" applyFill="1" applyBorder="1" applyAlignment="1">
      <alignment/>
    </xf>
    <xf numFmtId="169" fontId="0" fillId="27" borderId="37" xfId="78" applyNumberFormat="1" applyFont="1" applyFill="1" applyBorder="1" applyAlignment="1">
      <alignment/>
    </xf>
    <xf numFmtId="169" fontId="0" fillId="27" borderId="35" xfId="78" applyNumberFormat="1" applyFont="1" applyFill="1" applyBorder="1" applyAlignment="1">
      <alignment/>
    </xf>
    <xf numFmtId="49" fontId="4" fillId="0" borderId="14" xfId="65" applyNumberFormat="1" applyFill="1" applyBorder="1" applyAlignment="1">
      <alignment horizontal="center"/>
      <protection/>
    </xf>
    <xf numFmtId="0" fontId="4" fillId="0" borderId="20" xfId="65" applyBorder="1">
      <alignment/>
      <protection/>
    </xf>
    <xf numFmtId="0" fontId="4" fillId="0" borderId="26" xfId="65" applyBorder="1">
      <alignment/>
      <protection/>
    </xf>
    <xf numFmtId="0" fontId="4" fillId="0" borderId="30" xfId="65" applyBorder="1" applyAlignment="1">
      <alignment horizontal="center"/>
      <protection/>
    </xf>
    <xf numFmtId="169" fontId="0" fillId="0" borderId="31" xfId="78" applyNumberFormat="1" applyFont="1" applyBorder="1" applyAlignment="1">
      <alignment horizontal="center"/>
    </xf>
    <xf numFmtId="0" fontId="4" fillId="0" borderId="34" xfId="65" applyBorder="1" applyAlignment="1">
      <alignment horizontal="center"/>
      <protection/>
    </xf>
    <xf numFmtId="0" fontId="1" fillId="0" borderId="35" xfId="65" applyFont="1" applyBorder="1" applyAlignment="1">
      <alignment wrapText="1"/>
      <protection/>
    </xf>
    <xf numFmtId="169" fontId="0" fillId="33" borderId="34" xfId="78" applyNumberFormat="1" applyFont="1" applyFill="1" applyBorder="1" applyAlignment="1">
      <alignment/>
    </xf>
    <xf numFmtId="169" fontId="0" fillId="33" borderId="37" xfId="78" applyNumberFormat="1" applyFont="1" applyFill="1" applyBorder="1" applyAlignment="1">
      <alignment/>
    </xf>
    <xf numFmtId="169" fontId="0" fillId="33" borderId="35" xfId="78" applyNumberFormat="1" applyFont="1" applyFill="1" applyBorder="1" applyAlignment="1">
      <alignment/>
    </xf>
    <xf numFmtId="169" fontId="0" fillId="0" borderId="38" xfId="78" applyNumberFormat="1" applyFont="1" applyBorder="1" applyAlignment="1">
      <alignment/>
    </xf>
    <xf numFmtId="49" fontId="4" fillId="27" borderId="34" xfId="65" applyNumberFormat="1" applyFill="1" applyBorder="1" applyAlignment="1">
      <alignment horizontal="center"/>
      <protection/>
    </xf>
    <xf numFmtId="169" fontId="4" fillId="27" borderId="36" xfId="78" applyNumberFormat="1" applyFont="1" applyFill="1" applyBorder="1" applyAlignment="1">
      <alignment/>
    </xf>
    <xf numFmtId="169" fontId="4" fillId="27" borderId="37" xfId="78" applyNumberFormat="1" applyFont="1" applyFill="1" applyBorder="1" applyAlignment="1">
      <alignment/>
    </xf>
    <xf numFmtId="169" fontId="4" fillId="27" borderId="35" xfId="78" applyNumberFormat="1" applyFont="1" applyFill="1" applyBorder="1" applyAlignment="1">
      <alignment/>
    </xf>
    <xf numFmtId="169" fontId="0" fillId="4" borderId="36" xfId="78" applyNumberFormat="1" applyFont="1" applyFill="1" applyBorder="1" applyAlignment="1">
      <alignment/>
    </xf>
    <xf numFmtId="169" fontId="0" fillId="4" borderId="37" xfId="78" applyNumberFormat="1" applyFont="1" applyFill="1" applyBorder="1" applyAlignment="1">
      <alignment/>
    </xf>
    <xf numFmtId="169" fontId="0" fillId="4" borderId="35" xfId="78" applyNumberFormat="1" applyFont="1" applyFill="1" applyBorder="1" applyAlignment="1">
      <alignment/>
    </xf>
    <xf numFmtId="0" fontId="4" fillId="0" borderId="16" xfId="65" applyBorder="1" applyAlignment="1">
      <alignment wrapText="1"/>
      <protection/>
    </xf>
    <xf numFmtId="169" fontId="0" fillId="0" borderId="33" xfId="78" applyNumberFormat="1" applyFont="1" applyFill="1" applyBorder="1" applyAlignment="1">
      <alignment/>
    </xf>
    <xf numFmtId="169" fontId="0" fillId="0" borderId="15" xfId="78" applyNumberFormat="1" applyFont="1" applyFill="1" applyBorder="1" applyAlignment="1">
      <alignment/>
    </xf>
    <xf numFmtId="169" fontId="0" fillId="0" borderId="16" xfId="78" applyNumberFormat="1" applyFont="1" applyFill="1" applyBorder="1" applyAlignment="1">
      <alignment/>
    </xf>
    <xf numFmtId="169" fontId="4" fillId="27" borderId="39" xfId="78" applyNumberFormat="1" applyFont="1" applyFill="1" applyBorder="1" applyAlignment="1">
      <alignment/>
    </xf>
    <xf numFmtId="169" fontId="0" fillId="0" borderId="30" xfId="78" applyNumberFormat="1" applyFont="1" applyFill="1" applyBorder="1" applyAlignment="1">
      <alignment/>
    </xf>
    <xf numFmtId="169" fontId="0" fillId="0" borderId="32" xfId="78" applyNumberFormat="1" applyFont="1" applyFill="1" applyBorder="1" applyAlignment="1">
      <alignment/>
    </xf>
    <xf numFmtId="169" fontId="0" fillId="0" borderId="31" xfId="78" applyNumberFormat="1" applyFont="1" applyFill="1" applyBorder="1" applyAlignment="1">
      <alignment/>
    </xf>
    <xf numFmtId="169" fontId="0" fillId="3" borderId="40" xfId="78" applyNumberFormat="1" applyFont="1" applyFill="1" applyBorder="1" applyAlignment="1">
      <alignment/>
    </xf>
    <xf numFmtId="49" fontId="4" fillId="0" borderId="24" xfId="65" applyNumberFormat="1" applyBorder="1" applyAlignment="1">
      <alignment horizontal="center"/>
      <protection/>
    </xf>
    <xf numFmtId="0" fontId="4" fillId="0" borderId="23" xfId="65" applyBorder="1" applyAlignment="1">
      <alignment wrapText="1"/>
      <protection/>
    </xf>
    <xf numFmtId="0" fontId="4" fillId="0" borderId="13" xfId="65" applyBorder="1" applyAlignment="1">
      <alignment horizontal="center"/>
      <protection/>
    </xf>
    <xf numFmtId="169" fontId="0" fillId="0" borderId="13" xfId="78" applyNumberFormat="1" applyFont="1" applyBorder="1" applyAlignment="1">
      <alignment/>
    </xf>
    <xf numFmtId="169" fontId="0" fillId="0" borderId="34" xfId="78" applyNumberFormat="1" applyFont="1" applyBorder="1" applyAlignment="1">
      <alignment/>
    </xf>
    <xf numFmtId="169" fontId="0" fillId="0" borderId="37" xfId="78" applyNumberFormat="1" applyFont="1" applyBorder="1" applyAlignment="1">
      <alignment/>
    </xf>
    <xf numFmtId="169" fontId="0" fillId="0" borderId="35" xfId="78" applyNumberFormat="1" applyFont="1" applyBorder="1" applyAlignment="1">
      <alignment/>
    </xf>
    <xf numFmtId="0" fontId="4" fillId="0" borderId="31" xfId="65" applyBorder="1" applyAlignment="1">
      <alignment wrapText="1"/>
      <protection/>
    </xf>
    <xf numFmtId="0" fontId="4" fillId="4" borderId="18" xfId="65" applyFill="1" applyBorder="1" applyAlignment="1">
      <alignment wrapText="1"/>
      <protection/>
    </xf>
    <xf numFmtId="0" fontId="4" fillId="0" borderId="41" xfId="65" applyBorder="1">
      <alignment/>
      <protection/>
    </xf>
    <xf numFmtId="0" fontId="4" fillId="36" borderId="42" xfId="65" applyFill="1" applyBorder="1" applyAlignment="1">
      <alignment wrapText="1"/>
      <protection/>
    </xf>
    <xf numFmtId="169" fontId="0" fillId="36" borderId="43" xfId="78" applyNumberFormat="1" applyFont="1" applyFill="1" applyBorder="1" applyAlignment="1">
      <alignment/>
    </xf>
    <xf numFmtId="169" fontId="0" fillId="36" borderId="42" xfId="78" applyNumberFormat="1" applyFont="1" applyFill="1" applyBorder="1" applyAlignment="1">
      <alignment/>
    </xf>
    <xf numFmtId="169" fontId="0" fillId="3" borderId="44" xfId="78" applyNumberFormat="1" applyFont="1" applyFill="1" applyBorder="1" applyAlignment="1">
      <alignment/>
    </xf>
    <xf numFmtId="0" fontId="15" fillId="0" borderId="45" xfId="55" applyBorder="1" applyAlignment="1" applyProtection="1">
      <alignment horizontal="center" vertical="center" wrapText="1"/>
      <protection locked="0"/>
    </xf>
    <xf numFmtId="0" fontId="15" fillId="0" borderId="46" xfId="55" applyBorder="1" applyAlignment="1" applyProtection="1">
      <alignment horizontal="center" vertical="center" wrapText="1"/>
      <protection locked="0"/>
    </xf>
    <xf numFmtId="0" fontId="15" fillId="0" borderId="47" xfId="55" applyBorder="1" applyAlignment="1" applyProtection="1">
      <alignment horizontal="center" vertical="center" wrapText="1"/>
      <protection locked="0"/>
    </xf>
    <xf numFmtId="49" fontId="15" fillId="0" borderId="19" xfId="0" applyFont="1" applyBorder="1" applyAlignment="1" applyProtection="1">
      <alignment vertical="top"/>
      <protection locked="0"/>
    </xf>
    <xf numFmtId="49" fontId="15" fillId="0" borderId="20" xfId="0" applyFont="1" applyBorder="1" applyAlignment="1" applyProtection="1">
      <alignment vertical="top"/>
      <protection locked="0"/>
    </xf>
    <xf numFmtId="49" fontId="15" fillId="0" borderId="15" xfId="0" applyFont="1" applyBorder="1" applyAlignment="1" applyProtection="1">
      <alignment vertical="top"/>
      <protection locked="0"/>
    </xf>
    <xf numFmtId="49" fontId="15" fillId="0" borderId="16" xfId="0" applyFont="1" applyBorder="1" applyAlignment="1" applyProtection="1">
      <alignment vertical="top"/>
      <protection locked="0"/>
    </xf>
    <xf numFmtId="0" fontId="20" fillId="0" borderId="0" xfId="65" applyFont="1" applyAlignment="1">
      <alignment horizontal="right"/>
      <protection/>
    </xf>
    <xf numFmtId="0" fontId="4" fillId="0" borderId="0" xfId="65" applyFont="1" applyAlignment="1">
      <alignment horizontal="center" wrapText="1"/>
      <protection/>
    </xf>
    <xf numFmtId="0" fontId="4" fillId="0" borderId="0" xfId="65" applyAlignment="1">
      <alignment horizontal="center" wrapText="1"/>
      <protection/>
    </xf>
    <xf numFmtId="0" fontId="4" fillId="0" borderId="0" xfId="65" applyFont="1" applyAlignment="1">
      <alignment horizontal="center"/>
      <protection/>
    </xf>
    <xf numFmtId="0" fontId="1" fillId="0" borderId="13" xfId="65" applyFont="1" applyFill="1" applyBorder="1" applyAlignment="1">
      <alignment horizontal="center"/>
      <protection/>
    </xf>
    <xf numFmtId="0" fontId="1" fillId="0" borderId="15" xfId="65" applyFont="1" applyFill="1" applyBorder="1" applyAlignment="1">
      <alignment horizontal="center"/>
      <protection/>
    </xf>
    <xf numFmtId="0" fontId="1" fillId="0" borderId="16" xfId="65" applyFont="1" applyFill="1" applyBorder="1" applyAlignment="1">
      <alignment horizontal="center"/>
      <protection/>
    </xf>
    <xf numFmtId="0" fontId="4" fillId="0" borderId="48" xfId="65" applyBorder="1" applyAlignment="1">
      <alignment horizontal="center" vertical="center"/>
      <protection/>
    </xf>
    <xf numFmtId="0" fontId="4" fillId="0" borderId="49" xfId="65" applyBorder="1" applyAlignment="1">
      <alignment horizontal="center" vertical="center"/>
      <protection/>
    </xf>
    <xf numFmtId="0" fontId="4" fillId="0" borderId="50" xfId="65" applyBorder="1" applyAlignment="1">
      <alignment horizontal="center" vertical="center"/>
      <protection/>
    </xf>
    <xf numFmtId="0" fontId="4" fillId="0" borderId="48" xfId="65" applyFont="1" applyBorder="1" applyAlignment="1">
      <alignment horizontal="center" vertical="center"/>
      <protection/>
    </xf>
    <xf numFmtId="0" fontId="4" fillId="0" borderId="49" xfId="65" applyFont="1" applyBorder="1" applyAlignment="1">
      <alignment horizontal="center" vertical="center"/>
      <protection/>
    </xf>
    <xf numFmtId="0" fontId="4" fillId="0" borderId="50" xfId="65" applyFont="1" applyBorder="1" applyAlignment="1">
      <alignment horizontal="center" vertical="center"/>
      <protection/>
    </xf>
    <xf numFmtId="49" fontId="17" fillId="38" borderId="51" xfId="47" applyNumberFormat="1" applyFill="1" applyBorder="1" applyAlignment="1" applyProtection="1">
      <alignment horizontal="left" vertical="top"/>
      <protection/>
    </xf>
    <xf numFmtId="49" fontId="17" fillId="38" borderId="52" xfId="47" applyNumberFormat="1" applyFill="1" applyBorder="1" applyAlignment="1" applyProtection="1">
      <alignment horizontal="left" vertical="top"/>
      <protection/>
    </xf>
    <xf numFmtId="49" fontId="17" fillId="38" borderId="53" xfId="47" applyNumberFormat="1" applyFill="1" applyBorder="1" applyAlignment="1" applyProtection="1">
      <alignment horizontal="left" vertical="top"/>
      <protection/>
    </xf>
    <xf numFmtId="49" fontId="17" fillId="38" borderId="51" xfId="47" applyNumberFormat="1" applyFont="1" applyFill="1" applyBorder="1" applyAlignment="1" applyProtection="1">
      <alignment horizontal="left" vertical="top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_Инвестиции Сети Сбыты ЭСО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EP.INV.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orary%20Internet%20Files\Content.IE5\QP8N8PWL\&#1058;&#1072;&#1073;&#1083;&#1080;&#1094;&#1099;&#1051;&#1080;&#1089;&#1090;%20Microsoft%20Exc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77;&#1085;&#1072;\&#1055;&#1077;&#1088;&#1077;&#1087;&#1080;&#1089;&#1082;&#1072;\&#1076;&#1083;&#1103;%20&#1056;&#1040;&#1053;\&#1058;&#1072;&#1073;.1-&#1089;&#1087;&#1088;.&#1086;%20&#1088;&#1072;&#1089;&#1087;&#1088;.&#1095;&#1080;&#1089;&#1083;.&#1045;&#1058;&#1057;%20&#1090;&#1072;&#1073;.2%20-&#1076;&#1086;&#1087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5">
        <row r="11">
          <cell r="B11" t="str">
            <v>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Лист2"/>
      <sheetName val="Лист3"/>
      <sheetName val=""/>
    </sheetNames>
    <sheetDataSet>
      <sheetData sheetId="0">
        <row r="16">
          <cell r="B16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.1"/>
      <sheetName val="Таб.2"/>
      <sheetName val="1"/>
      <sheetName val="Штат.Расп.(дек.) для РАН"/>
      <sheetName val="Штат.Расп.(фев.) для РАН"/>
      <sheetName val="ФОТ дек.07 (факт)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154</v>
      </c>
    </row>
    <row r="4" ht="11.25">
      <c r="C4" s="8"/>
    </row>
    <row r="10" spans="4:8" ht="11.25">
      <c r="D10" s="9"/>
      <c r="E10" s="9"/>
      <c r="F10" s="9"/>
      <c r="G10" s="9"/>
      <c r="H10" s="9"/>
    </row>
    <row r="11" spans="4:8" ht="11.25">
      <c r="D11" s="9"/>
      <c r="E11" s="9"/>
      <c r="F11" s="9"/>
      <c r="G11" s="9"/>
      <c r="H11" s="9"/>
    </row>
    <row r="12" spans="4:8" ht="11.25">
      <c r="D12" s="9"/>
      <c r="E12" s="9"/>
      <c r="F12" s="9"/>
      <c r="G12" s="9"/>
      <c r="H12" s="9"/>
    </row>
    <row r="13" spans="4:8" ht="11.25">
      <c r="D13" s="9"/>
      <c r="E13" s="9"/>
      <c r="F13" s="9"/>
      <c r="G13" s="9"/>
      <c r="H13" s="9"/>
    </row>
    <row r="14" spans="4:8" ht="11.25">
      <c r="D14" s="9"/>
      <c r="E14" s="9"/>
      <c r="F14" s="9"/>
      <c r="G14" s="9"/>
      <c r="H14" s="9"/>
    </row>
    <row r="15" spans="4:8" ht="11.25">
      <c r="D15" s="9"/>
      <c r="E15" s="9"/>
      <c r="F15" s="9"/>
      <c r="G15" s="9"/>
      <c r="H15" s="9"/>
    </row>
    <row r="16" spans="4:8" ht="11.25">
      <c r="D16" s="9"/>
      <c r="E16" s="9"/>
      <c r="F16" s="9"/>
      <c r="G16" s="9"/>
      <c r="H16" s="9"/>
    </row>
    <row r="17" spans="4:8" ht="11.25">
      <c r="D17" s="9"/>
      <c r="E17" s="9"/>
      <c r="F17" s="9"/>
      <c r="G17" s="9"/>
      <c r="H17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B7" sqref="B7:G7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143</v>
      </c>
    </row>
    <row r="2" spans="1:7" ht="19.5">
      <c r="A2" s="7" t="s">
        <v>259</v>
      </c>
      <c r="B2" s="3"/>
      <c r="C2" s="3"/>
      <c r="D2" s="3"/>
      <c r="E2" s="3"/>
      <c r="F2" s="3"/>
      <c r="G2" s="3"/>
    </row>
    <row r="3" spans="1:7" ht="11.25">
      <c r="A3" s="5"/>
      <c r="B3" s="5"/>
      <c r="C3" s="5"/>
      <c r="D3" s="5"/>
      <c r="E3" s="5"/>
      <c r="F3" s="5"/>
      <c r="G3" s="5"/>
    </row>
    <row r="4" spans="1:7" ht="11.25">
      <c r="A4" s="6"/>
      <c r="B4" s="3"/>
      <c r="C4" s="3"/>
      <c r="D4" s="3"/>
      <c r="E4" s="3"/>
      <c r="F4" s="3"/>
      <c r="G4" s="3"/>
    </row>
    <row r="5" spans="1:7" s="1" customFormat="1" ht="12" thickBot="1">
      <c r="A5" s="4"/>
      <c r="B5" s="4"/>
      <c r="C5" s="4"/>
      <c r="D5" s="4"/>
      <c r="E5" s="4"/>
      <c r="F5" s="4"/>
      <c r="G5" s="4"/>
    </row>
    <row r="6" spans="1:7" ht="23.25" customHeight="1">
      <c r="A6" s="11" t="s">
        <v>144</v>
      </c>
      <c r="B6" s="191" t="s">
        <v>257</v>
      </c>
      <c r="C6" s="191"/>
      <c r="D6" s="191"/>
      <c r="E6" s="191"/>
      <c r="F6" s="191"/>
      <c r="G6" s="192"/>
    </row>
    <row r="7" spans="1:7" ht="23.25" customHeight="1" thickBot="1">
      <c r="A7" s="12" t="s">
        <v>145</v>
      </c>
      <c r="B7" s="189" t="s">
        <v>258</v>
      </c>
      <c r="C7" s="189"/>
      <c r="D7" s="189"/>
      <c r="E7" s="189"/>
      <c r="F7" s="189"/>
      <c r="G7" s="190"/>
    </row>
    <row r="8" spans="1:7" s="1" customFormat="1" ht="11.25">
      <c r="A8" s="13"/>
      <c r="B8" s="13"/>
      <c r="C8" s="13"/>
      <c r="D8" s="13"/>
      <c r="E8" s="13"/>
      <c r="F8" s="13"/>
      <c r="G8" s="13"/>
    </row>
    <row r="9" spans="1:7" ht="12" thickBot="1">
      <c r="A9" s="186" t="s">
        <v>146</v>
      </c>
      <c r="B9" s="187"/>
      <c r="C9" s="187"/>
      <c r="D9" s="187"/>
      <c r="E9" s="187"/>
      <c r="F9" s="187"/>
      <c r="G9" s="188"/>
    </row>
    <row r="10" spans="1:7" ht="45">
      <c r="A10" s="14" t="s">
        <v>147</v>
      </c>
      <c r="B10" s="15" t="s">
        <v>155</v>
      </c>
      <c r="C10" s="15" t="s">
        <v>148</v>
      </c>
      <c r="D10" s="15" t="s">
        <v>149</v>
      </c>
      <c r="E10" s="15" t="s">
        <v>150</v>
      </c>
      <c r="F10" s="15" t="s">
        <v>151</v>
      </c>
      <c r="G10" s="16" t="s">
        <v>152</v>
      </c>
    </row>
    <row r="11" spans="1:7" ht="11.2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</row>
    <row r="12" spans="1:7" ht="12" thickBot="1">
      <c r="A12" s="12" t="s">
        <v>161</v>
      </c>
      <c r="B12" s="20" t="s">
        <v>162</v>
      </c>
      <c r="C12" s="20" t="s">
        <v>159</v>
      </c>
      <c r="D12" s="20" t="s">
        <v>156</v>
      </c>
      <c r="E12" s="20" t="s">
        <v>158</v>
      </c>
      <c r="F12" s="20" t="s">
        <v>160</v>
      </c>
      <c r="G12" s="21" t="s">
        <v>157</v>
      </c>
    </row>
    <row r="13" spans="1:7" ht="12" thickBot="1">
      <c r="A13" s="22"/>
      <c r="B13" s="22"/>
      <c r="C13" s="22"/>
      <c r="D13" s="22"/>
      <c r="E13" s="22"/>
      <c r="F13" s="22"/>
      <c r="G13" s="22"/>
    </row>
    <row r="14" spans="1:7" ht="11.25">
      <c r="A14" s="11" t="s">
        <v>141</v>
      </c>
      <c r="B14" s="23">
        <v>2008</v>
      </c>
      <c r="C14" s="22"/>
      <c r="D14" s="22"/>
      <c r="E14" s="22"/>
      <c r="F14" s="22"/>
      <c r="G14" s="22"/>
    </row>
    <row r="15" spans="1:7" ht="11.25">
      <c r="A15" s="24" t="s">
        <v>142</v>
      </c>
      <c r="B15" s="25">
        <f>B14-1</f>
        <v>2007</v>
      </c>
      <c r="C15" s="22"/>
      <c r="D15" s="22"/>
      <c r="E15" s="22"/>
      <c r="F15" s="22"/>
      <c r="G15" s="22"/>
    </row>
    <row r="16" spans="1:7" ht="12" thickBot="1">
      <c r="A16" s="12" t="s">
        <v>153</v>
      </c>
      <c r="B16" s="26">
        <f>БазовыйПериод-1</f>
        <v>2006</v>
      </c>
      <c r="C16" s="22"/>
      <c r="D16" s="22"/>
      <c r="E16" s="22"/>
      <c r="F16" s="22"/>
      <c r="G16" s="22"/>
    </row>
    <row r="18" ht="11.25">
      <c r="B18" s="10"/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1"/>
  <sheetViews>
    <sheetView showZeros="0" tabSelected="1" view="pageBreakPreview" zoomScale="85" zoomScaleNormal="7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C7" sqref="C7:F7"/>
    </sheetView>
  </sheetViews>
  <sheetFormatPr defaultColWidth="9.140625" defaultRowHeight="11.25"/>
  <cols>
    <col min="1" max="1" width="8.7109375" style="43" customWidth="1"/>
    <col min="2" max="2" width="53.00390625" style="43" customWidth="1"/>
    <col min="3" max="3" width="15.00390625" style="43" customWidth="1"/>
    <col min="4" max="4" width="13.28125" style="43" customWidth="1"/>
    <col min="5" max="5" width="13.140625" style="43" customWidth="1"/>
    <col min="6" max="6" width="12.28125" style="43" customWidth="1"/>
    <col min="7" max="16384" width="9.140625" style="43" customWidth="1"/>
  </cols>
  <sheetData>
    <row r="1" spans="1:6" ht="14.25">
      <c r="A1" s="193" t="s">
        <v>115</v>
      </c>
      <c r="B1" s="193"/>
      <c r="C1" s="193"/>
      <c r="D1" s="193"/>
      <c r="E1" s="193"/>
      <c r="F1" s="193"/>
    </row>
    <row r="2" spans="1:6" ht="12.75">
      <c r="A2" s="196" t="s">
        <v>140</v>
      </c>
      <c r="B2" s="196"/>
      <c r="C2" s="196"/>
      <c r="D2" s="196"/>
      <c r="E2" s="196"/>
      <c r="F2" s="196"/>
    </row>
    <row r="3" spans="1:6" ht="12.75" customHeight="1">
      <c r="A3" s="194" t="s">
        <v>139</v>
      </c>
      <c r="B3" s="195"/>
      <c r="C3" s="195"/>
      <c r="D3" s="195"/>
      <c r="E3" s="195"/>
      <c r="F3" s="195"/>
    </row>
    <row r="4" spans="1:2" ht="12.75">
      <c r="A4" s="72"/>
      <c r="B4" s="72"/>
    </row>
    <row r="5" spans="1:2" ht="13.5" thickBot="1">
      <c r="A5" s="72"/>
      <c r="B5" s="72"/>
    </row>
    <row r="6" spans="1:6" s="71" customFormat="1" ht="13.5" customHeight="1" thickBot="1">
      <c r="A6" s="200" t="s">
        <v>163</v>
      </c>
      <c r="B6" s="203" t="s">
        <v>171</v>
      </c>
      <c r="C6" s="197" t="s">
        <v>170</v>
      </c>
      <c r="D6" s="198"/>
      <c r="E6" s="198"/>
      <c r="F6" s="199"/>
    </row>
    <row r="7" spans="1:6" s="71" customFormat="1" ht="18" customHeight="1">
      <c r="A7" s="201"/>
      <c r="B7" s="204"/>
      <c r="C7" s="197"/>
      <c r="D7" s="198"/>
      <c r="E7" s="198"/>
      <c r="F7" s="199"/>
    </row>
    <row r="8" spans="1:6" ht="53.25" customHeight="1" thickBot="1">
      <c r="A8" s="202"/>
      <c r="B8" s="205"/>
      <c r="C8" s="70" t="s">
        <v>114</v>
      </c>
      <c r="D8" s="69" t="s">
        <v>113</v>
      </c>
      <c r="E8" s="69" t="s">
        <v>112</v>
      </c>
      <c r="F8" s="68" t="s">
        <v>111</v>
      </c>
    </row>
    <row r="9" spans="1:6" ht="25.5" customHeight="1" thickBot="1">
      <c r="A9" s="181">
        <v>1</v>
      </c>
      <c r="B9" s="182" t="s">
        <v>110</v>
      </c>
      <c r="C9" s="183">
        <f>C12+C11</f>
        <v>538</v>
      </c>
      <c r="D9" s="128">
        <f>D12+D11</f>
        <v>0.133</v>
      </c>
      <c r="E9" s="128">
        <f>E12+E11</f>
        <v>0.28</v>
      </c>
      <c r="F9" s="184"/>
    </row>
    <row r="10" spans="1:6" ht="13.5" thickTop="1">
      <c r="A10" s="123"/>
      <c r="B10" s="147" t="s">
        <v>302</v>
      </c>
      <c r="C10" s="67"/>
      <c r="D10" s="66"/>
      <c r="E10" s="66"/>
      <c r="F10" s="65"/>
    </row>
    <row r="11" spans="1:6" ht="12.75">
      <c r="A11" s="53" t="s">
        <v>168</v>
      </c>
      <c r="B11" s="52" t="s">
        <v>305</v>
      </c>
      <c r="C11" s="56"/>
      <c r="D11" s="55"/>
      <c r="E11" s="55"/>
      <c r="F11" s="54"/>
    </row>
    <row r="12" spans="1:6" ht="12.75">
      <c r="A12" s="53" t="s">
        <v>169</v>
      </c>
      <c r="B12" s="52" t="s">
        <v>303</v>
      </c>
      <c r="C12" s="88">
        <f>SUM(C14:C33)</f>
        <v>538</v>
      </c>
      <c r="D12" s="86">
        <f>SUM(D14:D33)</f>
        <v>0.133</v>
      </c>
      <c r="E12" s="99">
        <f>SUM(E14:E33)</f>
        <v>0.28</v>
      </c>
      <c r="F12" s="87"/>
    </row>
    <row r="13" spans="1:6" ht="12.75">
      <c r="A13" s="62"/>
      <c r="B13" s="52" t="s">
        <v>302</v>
      </c>
      <c r="C13" s="56"/>
      <c r="D13" s="55"/>
      <c r="E13" s="55"/>
      <c r="F13" s="54"/>
    </row>
    <row r="14" spans="1:6" ht="12.75">
      <c r="A14" s="53" t="s">
        <v>109</v>
      </c>
      <c r="B14" s="52" t="s">
        <v>366</v>
      </c>
      <c r="C14" s="56"/>
      <c r="D14" s="55"/>
      <c r="E14" s="55"/>
      <c r="F14" s="54"/>
    </row>
    <row r="15" spans="1:6" ht="12.75">
      <c r="A15" s="53" t="s">
        <v>108</v>
      </c>
      <c r="B15" s="52" t="s">
        <v>294</v>
      </c>
      <c r="C15" s="56"/>
      <c r="D15" s="55"/>
      <c r="E15" s="55"/>
      <c r="F15" s="54"/>
    </row>
    <row r="16" spans="1:6" s="71" customFormat="1" ht="12.75">
      <c r="A16" s="78" t="s">
        <v>107</v>
      </c>
      <c r="B16" s="79" t="s">
        <v>300</v>
      </c>
      <c r="C16" s="96">
        <f>C35+C34</f>
        <v>538</v>
      </c>
      <c r="D16" s="81">
        <f>D35+D34</f>
        <v>0.133</v>
      </c>
      <c r="E16" s="81">
        <f>E35+E34</f>
        <v>0.28</v>
      </c>
      <c r="F16" s="82"/>
    </row>
    <row r="17" spans="1:6" ht="12.75">
      <c r="A17" s="53" t="s">
        <v>106</v>
      </c>
      <c r="B17" s="52" t="s">
        <v>362</v>
      </c>
      <c r="C17" s="56"/>
      <c r="D17" s="55"/>
      <c r="E17" s="55"/>
      <c r="F17" s="54"/>
    </row>
    <row r="18" spans="1:6" ht="12.75">
      <c r="A18" s="53" t="s">
        <v>105</v>
      </c>
      <c r="B18" s="52" t="s">
        <v>360</v>
      </c>
      <c r="C18" s="56"/>
      <c r="D18" s="55"/>
      <c r="E18" s="55"/>
      <c r="F18" s="54"/>
    </row>
    <row r="19" spans="1:6" ht="12.75">
      <c r="A19" s="53" t="s">
        <v>104</v>
      </c>
      <c r="B19" s="52" t="s">
        <v>117</v>
      </c>
      <c r="C19" s="56"/>
      <c r="D19" s="55"/>
      <c r="E19" s="55"/>
      <c r="F19" s="54"/>
    </row>
    <row r="20" spans="1:6" ht="12.75">
      <c r="A20" s="53" t="s">
        <v>103</v>
      </c>
      <c r="B20" s="52" t="s">
        <v>118</v>
      </c>
      <c r="C20" s="56"/>
      <c r="D20" s="55"/>
      <c r="E20" s="55"/>
      <c r="F20" s="54"/>
    </row>
    <row r="21" spans="1:6" ht="12.75">
      <c r="A21" s="53" t="s">
        <v>102</v>
      </c>
      <c r="B21" s="52" t="s">
        <v>279</v>
      </c>
      <c r="C21" s="56"/>
      <c r="D21" s="55"/>
      <c r="E21" s="55"/>
      <c r="F21" s="54"/>
    </row>
    <row r="22" spans="1:6" ht="12.75">
      <c r="A22" s="53" t="s">
        <v>101</v>
      </c>
      <c r="B22" s="52" t="s">
        <v>298</v>
      </c>
      <c r="C22" s="56"/>
      <c r="D22" s="55"/>
      <c r="E22" s="55"/>
      <c r="F22" s="54"/>
    </row>
    <row r="23" spans="1:6" ht="12.75">
      <c r="A23" s="53" t="s">
        <v>100</v>
      </c>
      <c r="B23" s="52" t="s">
        <v>356</v>
      </c>
      <c r="C23" s="56"/>
      <c r="D23" s="55"/>
      <c r="E23" s="55"/>
      <c r="F23" s="54"/>
    </row>
    <row r="24" spans="1:6" ht="12.75">
      <c r="A24" s="53" t="s">
        <v>99</v>
      </c>
      <c r="B24" s="52" t="s">
        <v>354</v>
      </c>
      <c r="C24" s="56"/>
      <c r="D24" s="55"/>
      <c r="E24" s="55"/>
      <c r="F24" s="54"/>
    </row>
    <row r="25" spans="1:6" ht="12.75">
      <c r="A25" s="53" t="s">
        <v>98</v>
      </c>
      <c r="B25" s="52" t="s">
        <v>290</v>
      </c>
      <c r="C25" s="56"/>
      <c r="D25" s="55"/>
      <c r="E25" s="55"/>
      <c r="F25" s="54"/>
    </row>
    <row r="26" spans="1:6" ht="12.75">
      <c r="A26" s="53" t="s">
        <v>97</v>
      </c>
      <c r="B26" s="52" t="s">
        <v>352</v>
      </c>
      <c r="C26" s="56"/>
      <c r="D26" s="55"/>
      <c r="E26" s="55"/>
      <c r="F26" s="54"/>
    </row>
    <row r="27" spans="1:6" ht="12.75">
      <c r="A27" s="53" t="s">
        <v>96</v>
      </c>
      <c r="B27" s="52" t="s">
        <v>350</v>
      </c>
      <c r="C27" s="56"/>
      <c r="D27" s="55"/>
      <c r="E27" s="55"/>
      <c r="F27" s="54"/>
    </row>
    <row r="28" spans="1:6" ht="12.75">
      <c r="A28" s="53" t="s">
        <v>95</v>
      </c>
      <c r="B28" s="52" t="s">
        <v>276</v>
      </c>
      <c r="C28" s="56"/>
      <c r="D28" s="55"/>
      <c r="E28" s="55"/>
      <c r="F28" s="54"/>
    </row>
    <row r="29" spans="1:6" ht="12.75">
      <c r="A29" s="53" t="s">
        <v>94</v>
      </c>
      <c r="B29" s="52" t="s">
        <v>296</v>
      </c>
      <c r="C29" s="56"/>
      <c r="D29" s="55"/>
      <c r="E29" s="55"/>
      <c r="F29" s="54"/>
    </row>
    <row r="30" spans="1:6" ht="12.75">
      <c r="A30" s="53" t="s">
        <v>93</v>
      </c>
      <c r="B30" s="52" t="s">
        <v>347</v>
      </c>
      <c r="C30" s="56"/>
      <c r="D30" s="55"/>
      <c r="E30" s="55"/>
      <c r="F30" s="54"/>
    </row>
    <row r="31" spans="1:6" ht="12.75">
      <c r="A31" s="53" t="s">
        <v>92</v>
      </c>
      <c r="B31" s="52" t="s">
        <v>349</v>
      </c>
      <c r="C31" s="56"/>
      <c r="D31" s="55"/>
      <c r="E31" s="55"/>
      <c r="F31" s="54"/>
    </row>
    <row r="32" spans="1:6" ht="12.75">
      <c r="A32" s="53" t="s">
        <v>119</v>
      </c>
      <c r="B32" s="52" t="s">
        <v>346</v>
      </c>
      <c r="C32" s="56"/>
      <c r="D32" s="55"/>
      <c r="E32" s="55"/>
      <c r="F32" s="54"/>
    </row>
    <row r="33" spans="1:6" ht="12.75">
      <c r="A33" s="53" t="s">
        <v>120</v>
      </c>
      <c r="B33" s="52" t="s">
        <v>116</v>
      </c>
      <c r="C33" s="56"/>
      <c r="D33" s="55"/>
      <c r="E33" s="55"/>
      <c r="F33" s="54"/>
    </row>
    <row r="34" spans="1:6" ht="12.75">
      <c r="A34" s="62">
        <v>2</v>
      </c>
      <c r="B34" s="64" t="s">
        <v>91</v>
      </c>
      <c r="C34" s="93">
        <f>C98+C127+C166+C204</f>
        <v>0</v>
      </c>
      <c r="D34" s="94">
        <f>D98+D127+D166+D204</f>
        <v>0</v>
      </c>
      <c r="E34" s="94">
        <f>E98+E127+E166+E204</f>
        <v>0</v>
      </c>
      <c r="F34" s="95"/>
    </row>
    <row r="35" spans="1:6" ht="12.75">
      <c r="A35" s="62">
        <v>3</v>
      </c>
      <c r="B35" s="63" t="s">
        <v>90</v>
      </c>
      <c r="C35" s="93">
        <f>SUM(C37:C41)</f>
        <v>538</v>
      </c>
      <c r="D35" s="94">
        <f>SUM(D37:D41)</f>
        <v>0.133</v>
      </c>
      <c r="E35" s="94">
        <f>SUM(E37:E41)</f>
        <v>0.28</v>
      </c>
      <c r="F35" s="95">
        <f>F37+F41</f>
        <v>0</v>
      </c>
    </row>
    <row r="36" spans="1:6" ht="12.75">
      <c r="A36" s="62"/>
      <c r="B36" s="52" t="s">
        <v>281</v>
      </c>
      <c r="C36" s="56"/>
      <c r="D36" s="55"/>
      <c r="E36" s="55"/>
      <c r="F36" s="54"/>
    </row>
    <row r="37" spans="1:6" ht="12.75">
      <c r="A37" s="53" t="s">
        <v>89</v>
      </c>
      <c r="B37" s="180" t="s">
        <v>284</v>
      </c>
      <c r="C37" s="85">
        <f>C101+C130+C169+C207</f>
        <v>538</v>
      </c>
      <c r="D37" s="86">
        <f>D101+D130+D169+D207</f>
        <v>0.133</v>
      </c>
      <c r="E37" s="86">
        <f>E101+E130+E169+E207</f>
        <v>0.28</v>
      </c>
      <c r="F37" s="87"/>
    </row>
    <row r="38" spans="1:6" ht="12.75">
      <c r="A38" s="53"/>
      <c r="B38" s="57" t="s">
        <v>88</v>
      </c>
      <c r="C38" s="56"/>
      <c r="D38" s="55"/>
      <c r="E38" s="55"/>
      <c r="F38" s="54"/>
    </row>
    <row r="39" spans="1:6" ht="12.75">
      <c r="A39" s="53"/>
      <c r="B39" s="57" t="s">
        <v>87</v>
      </c>
      <c r="C39" s="56"/>
      <c r="D39" s="55"/>
      <c r="E39" s="55"/>
      <c r="F39" s="54"/>
    </row>
    <row r="40" spans="1:6" ht="12.75">
      <c r="A40" s="53"/>
      <c r="B40" s="57" t="s">
        <v>86</v>
      </c>
      <c r="C40" s="56"/>
      <c r="D40" s="55"/>
      <c r="E40" s="55"/>
      <c r="F40" s="54"/>
    </row>
    <row r="41" spans="1:6" ht="12.75">
      <c r="A41" s="53" t="s">
        <v>85</v>
      </c>
      <c r="B41" s="57" t="s">
        <v>282</v>
      </c>
      <c r="C41" s="56">
        <f>C102+C131+C170+C208</f>
        <v>0</v>
      </c>
      <c r="D41" s="55">
        <f>D102+D131+D170+D208</f>
        <v>0</v>
      </c>
      <c r="E41" s="55"/>
      <c r="F41" s="54"/>
    </row>
    <row r="42" spans="1:6" ht="12.75">
      <c r="A42" s="62"/>
      <c r="B42" s="52" t="s">
        <v>281</v>
      </c>
      <c r="C42" s="56"/>
      <c r="D42" s="55"/>
      <c r="E42" s="55"/>
      <c r="F42" s="54"/>
    </row>
    <row r="43" spans="1:6" ht="12.75">
      <c r="A43" s="53" t="s">
        <v>84</v>
      </c>
      <c r="B43" s="52" t="s">
        <v>279</v>
      </c>
      <c r="C43" s="56"/>
      <c r="D43" s="55"/>
      <c r="E43" s="55"/>
      <c r="F43" s="54"/>
    </row>
    <row r="44" spans="1:6" ht="12.75">
      <c r="A44" s="53" t="s">
        <v>65</v>
      </c>
      <c r="B44" s="52" t="s">
        <v>300</v>
      </c>
      <c r="C44" s="56"/>
      <c r="D44" s="55"/>
      <c r="E44" s="55"/>
      <c r="F44" s="54"/>
    </row>
    <row r="45" spans="1:6" ht="12.75">
      <c r="A45" s="53" t="s">
        <v>83</v>
      </c>
      <c r="B45" s="52" t="s">
        <v>325</v>
      </c>
      <c r="C45" s="56"/>
      <c r="D45" s="55"/>
      <c r="E45" s="55"/>
      <c r="F45" s="54"/>
    </row>
    <row r="46" spans="1:6" ht="12.75">
      <c r="A46" s="53" t="s">
        <v>82</v>
      </c>
      <c r="B46" s="52" t="s">
        <v>292</v>
      </c>
      <c r="C46" s="56"/>
      <c r="D46" s="55"/>
      <c r="E46" s="55"/>
      <c r="F46" s="54"/>
    </row>
    <row r="47" spans="1:6" ht="12.75">
      <c r="A47" s="53" t="s">
        <v>81</v>
      </c>
      <c r="B47" s="52" t="s">
        <v>294</v>
      </c>
      <c r="C47" s="56"/>
      <c r="D47" s="55"/>
      <c r="E47" s="55"/>
      <c r="F47" s="54"/>
    </row>
    <row r="48" spans="1:6" ht="12.75">
      <c r="A48" s="53" t="s">
        <v>80</v>
      </c>
      <c r="B48" s="52" t="s">
        <v>290</v>
      </c>
      <c r="C48" s="56"/>
      <c r="D48" s="55"/>
      <c r="E48" s="55"/>
      <c r="F48" s="54"/>
    </row>
    <row r="49" spans="1:6" ht="12.75">
      <c r="A49" s="53" t="s">
        <v>79</v>
      </c>
      <c r="B49" s="52" t="s">
        <v>362</v>
      </c>
      <c r="C49" s="56"/>
      <c r="D49" s="55"/>
      <c r="E49" s="55"/>
      <c r="F49" s="54"/>
    </row>
    <row r="50" spans="1:6" ht="12.75">
      <c r="A50" s="53" t="s">
        <v>78</v>
      </c>
      <c r="B50" s="52" t="s">
        <v>366</v>
      </c>
      <c r="C50" s="56"/>
      <c r="D50" s="55"/>
      <c r="E50" s="55"/>
      <c r="F50" s="54"/>
    </row>
    <row r="51" spans="1:6" ht="12.75">
      <c r="A51" s="53" t="s">
        <v>77</v>
      </c>
      <c r="B51" s="52" t="s">
        <v>13</v>
      </c>
      <c r="C51" s="56"/>
      <c r="D51" s="55"/>
      <c r="E51" s="55"/>
      <c r="F51" s="54"/>
    </row>
    <row r="52" spans="1:6" ht="12.75">
      <c r="A52" s="53" t="s">
        <v>76</v>
      </c>
      <c r="B52" s="52" t="s">
        <v>274</v>
      </c>
      <c r="C52" s="56"/>
      <c r="D52" s="55"/>
      <c r="E52" s="55"/>
      <c r="F52" s="54"/>
    </row>
    <row r="53" spans="1:6" ht="12.75">
      <c r="A53" s="53" t="s">
        <v>75</v>
      </c>
      <c r="B53" s="52" t="s">
        <v>12</v>
      </c>
      <c r="C53" s="56"/>
      <c r="D53" s="55"/>
      <c r="E53" s="55"/>
      <c r="F53" s="54"/>
    </row>
    <row r="54" spans="1:6" ht="12.75">
      <c r="A54" s="53" t="s">
        <v>74</v>
      </c>
      <c r="B54" s="52" t="s">
        <v>298</v>
      </c>
      <c r="C54" s="56"/>
      <c r="D54" s="55"/>
      <c r="E54" s="55"/>
      <c r="F54" s="54"/>
    </row>
    <row r="55" spans="1:6" ht="12.75">
      <c r="A55" s="53" t="s">
        <v>73</v>
      </c>
      <c r="B55" s="52" t="s">
        <v>327</v>
      </c>
      <c r="C55" s="56"/>
      <c r="D55" s="55"/>
      <c r="E55" s="55"/>
      <c r="F55" s="54"/>
    </row>
    <row r="56" spans="1:6" ht="12.75">
      <c r="A56" s="53" t="s">
        <v>71</v>
      </c>
      <c r="B56" s="52" t="s">
        <v>72</v>
      </c>
      <c r="C56" s="56"/>
      <c r="D56" s="55"/>
      <c r="E56" s="55"/>
      <c r="F56" s="54"/>
    </row>
    <row r="57" spans="1:6" ht="12.75">
      <c r="A57" s="53" t="s">
        <v>70</v>
      </c>
      <c r="B57" s="60" t="s">
        <v>338</v>
      </c>
      <c r="C57" s="56"/>
      <c r="D57" s="55"/>
      <c r="E57" s="55"/>
      <c r="F57" s="54"/>
    </row>
    <row r="58" spans="1:6" ht="12.75">
      <c r="A58" s="53" t="s">
        <v>69</v>
      </c>
      <c r="B58" s="60" t="s">
        <v>336</v>
      </c>
      <c r="C58" s="56"/>
      <c r="D58" s="55"/>
      <c r="E58" s="55"/>
      <c r="F58" s="54"/>
    </row>
    <row r="59" spans="1:6" ht="12.75">
      <c r="A59" s="53" t="s">
        <v>68</v>
      </c>
      <c r="B59" s="52" t="s">
        <v>276</v>
      </c>
      <c r="C59" s="56"/>
      <c r="D59" s="55"/>
      <c r="E59" s="55"/>
      <c r="F59" s="54"/>
    </row>
    <row r="60" spans="1:6" ht="12.75">
      <c r="A60" s="53" t="s">
        <v>67</v>
      </c>
      <c r="B60" s="59" t="s">
        <v>9</v>
      </c>
      <c r="C60" s="56"/>
      <c r="D60" s="55"/>
      <c r="E60" s="55"/>
      <c r="F60" s="54"/>
    </row>
    <row r="61" spans="1:6" ht="12.75">
      <c r="A61" s="53" t="s">
        <v>121</v>
      </c>
      <c r="B61" s="59" t="s">
        <v>323</v>
      </c>
      <c r="C61" s="56"/>
      <c r="D61" s="55"/>
      <c r="E61" s="55"/>
      <c r="F61" s="54"/>
    </row>
    <row r="62" spans="1:6" ht="24.75" customHeight="1">
      <c r="A62" s="53" t="s">
        <v>64</v>
      </c>
      <c r="B62" s="57" t="s">
        <v>66</v>
      </c>
      <c r="C62" s="56"/>
      <c r="D62" s="55"/>
      <c r="E62" s="55"/>
      <c r="F62" s="54"/>
    </row>
    <row r="63" spans="1:6" ht="18.75" customHeight="1">
      <c r="A63" s="53" t="s">
        <v>65</v>
      </c>
      <c r="B63" s="57" t="s">
        <v>17</v>
      </c>
      <c r="C63" s="56"/>
      <c r="D63" s="55"/>
      <c r="E63" s="55"/>
      <c r="F63" s="54"/>
    </row>
    <row r="64" spans="1:6" ht="24.75" customHeight="1" thickBot="1">
      <c r="A64" s="172" t="s">
        <v>64</v>
      </c>
      <c r="B64" s="173" t="s">
        <v>63</v>
      </c>
      <c r="C64" s="51"/>
      <c r="D64" s="50"/>
      <c r="E64" s="50"/>
      <c r="F64" s="49"/>
    </row>
    <row r="65" spans="1:6" ht="13.5" thickBot="1">
      <c r="A65" s="150">
        <v>4</v>
      </c>
      <c r="B65" s="126" t="s">
        <v>62</v>
      </c>
      <c r="C65" s="176"/>
      <c r="D65" s="177"/>
      <c r="E65" s="177"/>
      <c r="F65" s="178"/>
    </row>
    <row r="66" spans="1:6" ht="13.5" thickTop="1">
      <c r="A66" s="123"/>
      <c r="B66" s="147" t="s">
        <v>302</v>
      </c>
      <c r="C66" s="67"/>
      <c r="D66" s="66"/>
      <c r="E66" s="66"/>
      <c r="F66" s="65"/>
    </row>
    <row r="67" spans="1:6" ht="12.75">
      <c r="A67" s="53" t="s">
        <v>61</v>
      </c>
      <c r="B67" s="57" t="s">
        <v>23</v>
      </c>
      <c r="C67" s="56"/>
      <c r="D67" s="55"/>
      <c r="E67" s="55"/>
      <c r="F67" s="54"/>
    </row>
    <row r="68" spans="1:6" ht="12.75">
      <c r="A68" s="53" t="s">
        <v>60</v>
      </c>
      <c r="B68" s="57" t="s">
        <v>59</v>
      </c>
      <c r="C68" s="56"/>
      <c r="D68" s="55"/>
      <c r="E68" s="55"/>
      <c r="F68" s="54"/>
    </row>
    <row r="69" spans="1:6" ht="12.75">
      <c r="A69" s="62"/>
      <c r="B69" s="52" t="s">
        <v>281</v>
      </c>
      <c r="C69" s="56"/>
      <c r="D69" s="55"/>
      <c r="E69" s="55"/>
      <c r="F69" s="54"/>
    </row>
    <row r="70" spans="1:6" ht="12.75">
      <c r="A70" s="53" t="s">
        <v>58</v>
      </c>
      <c r="B70" s="57" t="s">
        <v>51</v>
      </c>
      <c r="C70" s="56"/>
      <c r="D70" s="55"/>
      <c r="E70" s="55"/>
      <c r="F70" s="54"/>
    </row>
    <row r="71" spans="1:6" ht="13.5" thickBot="1">
      <c r="A71" s="48" t="s">
        <v>57</v>
      </c>
      <c r="B71" s="47" t="s">
        <v>315</v>
      </c>
      <c r="C71" s="46"/>
      <c r="D71" s="45"/>
      <c r="E71" s="45"/>
      <c r="F71" s="44"/>
    </row>
    <row r="72" spans="1:6" ht="13.5" thickBot="1">
      <c r="A72" s="148">
        <v>5</v>
      </c>
      <c r="B72" s="179" t="s">
        <v>56</v>
      </c>
      <c r="C72" s="115"/>
      <c r="D72" s="116"/>
      <c r="E72" s="116"/>
      <c r="F72" s="117"/>
    </row>
    <row r="73" spans="1:6" ht="12.75">
      <c r="A73" s="174">
        <v>6</v>
      </c>
      <c r="B73" s="163" t="s">
        <v>286</v>
      </c>
      <c r="C73" s="175"/>
      <c r="D73" s="121"/>
      <c r="E73" s="121"/>
      <c r="F73" s="122"/>
    </row>
    <row r="74" spans="1:6" ht="12.75">
      <c r="A74" s="53"/>
      <c r="B74" s="52" t="s">
        <v>281</v>
      </c>
      <c r="C74" s="56"/>
      <c r="D74" s="55"/>
      <c r="E74" s="55"/>
      <c r="F74" s="54"/>
    </row>
    <row r="75" spans="1:6" ht="12.75">
      <c r="A75" s="53" t="s">
        <v>55</v>
      </c>
      <c r="B75" s="57" t="s">
        <v>54</v>
      </c>
      <c r="C75" s="56"/>
      <c r="D75" s="55"/>
      <c r="E75" s="55"/>
      <c r="F75" s="54"/>
    </row>
    <row r="76" spans="1:6" ht="12.75">
      <c r="A76" s="53" t="s">
        <v>53</v>
      </c>
      <c r="B76" s="57" t="s">
        <v>282</v>
      </c>
      <c r="C76" s="56"/>
      <c r="D76" s="55"/>
      <c r="E76" s="55"/>
      <c r="F76" s="54"/>
    </row>
    <row r="77" spans="1:6" ht="12.75">
      <c r="A77" s="53"/>
      <c r="B77" s="52" t="s">
        <v>281</v>
      </c>
      <c r="C77" s="56"/>
      <c r="D77" s="55"/>
      <c r="E77" s="55"/>
      <c r="F77" s="54"/>
    </row>
    <row r="78" spans="1:6" ht="12.75">
      <c r="A78" s="53" t="s">
        <v>52</v>
      </c>
      <c r="B78" s="57" t="s">
        <v>51</v>
      </c>
      <c r="C78" s="56"/>
      <c r="D78" s="55"/>
      <c r="E78" s="55"/>
      <c r="F78" s="54"/>
    </row>
    <row r="79" spans="1:6" ht="27" customHeight="1">
      <c r="A79" s="53" t="s">
        <v>50</v>
      </c>
      <c r="B79" s="57" t="s">
        <v>49</v>
      </c>
      <c r="C79" s="56"/>
      <c r="D79" s="55"/>
      <c r="E79" s="55"/>
      <c r="F79" s="54"/>
    </row>
    <row r="80" spans="1:6" ht="12.75">
      <c r="A80" s="53" t="s">
        <v>48</v>
      </c>
      <c r="B80" s="57" t="s">
        <v>315</v>
      </c>
      <c r="C80" s="56"/>
      <c r="D80" s="55"/>
      <c r="E80" s="55"/>
      <c r="F80" s="54"/>
    </row>
    <row r="81" spans="1:6" ht="26.25" customHeight="1" thickBot="1">
      <c r="A81" s="48" t="s">
        <v>47</v>
      </c>
      <c r="B81" s="47" t="s">
        <v>46</v>
      </c>
      <c r="C81" s="46"/>
      <c r="D81" s="45"/>
      <c r="E81" s="45"/>
      <c r="F81" s="44"/>
    </row>
    <row r="82" spans="1:6" ht="13.5" thickBot="1">
      <c r="A82" s="150">
        <v>7</v>
      </c>
      <c r="B82" s="126" t="s">
        <v>45</v>
      </c>
      <c r="C82" s="176"/>
      <c r="D82" s="177"/>
      <c r="E82" s="177"/>
      <c r="F82" s="178"/>
    </row>
    <row r="83" spans="1:6" ht="13.5" thickTop="1">
      <c r="A83" s="123">
        <v>8</v>
      </c>
      <c r="B83" s="124" t="s">
        <v>44</v>
      </c>
      <c r="C83" s="67"/>
      <c r="D83" s="66"/>
      <c r="E83" s="66"/>
      <c r="F83" s="65"/>
    </row>
    <row r="84" spans="1:6" ht="12.75">
      <c r="A84" s="62">
        <v>9</v>
      </c>
      <c r="B84" s="58" t="s">
        <v>26</v>
      </c>
      <c r="C84" s="56"/>
      <c r="D84" s="55"/>
      <c r="E84" s="55"/>
      <c r="F84" s="54"/>
    </row>
    <row r="85" spans="1:6" ht="12.75">
      <c r="A85" s="62">
        <v>10</v>
      </c>
      <c r="B85" s="58" t="s">
        <v>373</v>
      </c>
      <c r="C85" s="56"/>
      <c r="D85" s="55"/>
      <c r="E85" s="55"/>
      <c r="F85" s="54"/>
    </row>
    <row r="86" spans="1:6" ht="13.5" thickBot="1">
      <c r="A86" s="130">
        <v>11</v>
      </c>
      <c r="B86" s="131" t="s">
        <v>309</v>
      </c>
      <c r="C86" s="46"/>
      <c r="D86" s="45"/>
      <c r="E86" s="45"/>
      <c r="F86" s="44"/>
    </row>
    <row r="87" spans="1:6" s="71" customFormat="1" ht="12.75">
      <c r="A87" s="103">
        <v>12</v>
      </c>
      <c r="B87" s="104" t="s">
        <v>43</v>
      </c>
      <c r="C87" s="105">
        <f>C89+C90</f>
        <v>538</v>
      </c>
      <c r="D87" s="106">
        <f>D89+D90</f>
        <v>0.133</v>
      </c>
      <c r="E87" s="106">
        <f>E89+E90</f>
        <v>0.28</v>
      </c>
      <c r="F87" s="107"/>
    </row>
    <row r="88" spans="1:6" s="71" customFormat="1" ht="12.75">
      <c r="A88" s="73"/>
      <c r="B88" s="74" t="s">
        <v>302</v>
      </c>
      <c r="C88" s="75"/>
      <c r="D88" s="76"/>
      <c r="E88" s="76"/>
      <c r="F88" s="77"/>
    </row>
    <row r="89" spans="1:6" s="71" customFormat="1" ht="12.75">
      <c r="A89" s="73" t="s">
        <v>42</v>
      </c>
      <c r="B89" s="74" t="s">
        <v>23</v>
      </c>
      <c r="C89" s="75"/>
      <c r="D89" s="76"/>
      <c r="E89" s="76"/>
      <c r="F89" s="77"/>
    </row>
    <row r="90" spans="1:6" s="71" customFormat="1" ht="12.75">
      <c r="A90" s="73" t="s">
        <v>41</v>
      </c>
      <c r="B90" s="100" t="s">
        <v>303</v>
      </c>
      <c r="C90" s="85">
        <f>SUM(C92:C97)</f>
        <v>538</v>
      </c>
      <c r="D90" s="86">
        <f>SUM(D92:D97)</f>
        <v>0.133</v>
      </c>
      <c r="E90" s="86">
        <f>SUM(E92:E97)</f>
        <v>0.28</v>
      </c>
      <c r="F90" s="87"/>
    </row>
    <row r="91" spans="1:6" s="71" customFormat="1" ht="12.75">
      <c r="A91" s="73"/>
      <c r="B91" s="74" t="s">
        <v>302</v>
      </c>
      <c r="C91" s="75"/>
      <c r="D91" s="76"/>
      <c r="E91" s="76"/>
      <c r="F91" s="77"/>
    </row>
    <row r="92" spans="1:6" s="71" customFormat="1" ht="12.75">
      <c r="A92" s="73" t="s">
        <v>40</v>
      </c>
      <c r="B92" s="74" t="s">
        <v>366</v>
      </c>
      <c r="C92" s="75"/>
      <c r="D92" s="76"/>
      <c r="E92" s="76"/>
      <c r="F92" s="77"/>
    </row>
    <row r="93" spans="1:6" s="71" customFormat="1" ht="12.75">
      <c r="A93" s="73" t="s">
        <v>39</v>
      </c>
      <c r="B93" s="74" t="s">
        <v>294</v>
      </c>
      <c r="C93" s="75"/>
      <c r="D93" s="76"/>
      <c r="E93" s="76"/>
      <c r="F93" s="77"/>
    </row>
    <row r="94" spans="1:6" s="71" customFormat="1" ht="12.75">
      <c r="A94" s="73" t="s">
        <v>37</v>
      </c>
      <c r="B94" s="74" t="s">
        <v>360</v>
      </c>
      <c r="C94" s="75"/>
      <c r="D94" s="76"/>
      <c r="E94" s="76"/>
      <c r="F94" s="77"/>
    </row>
    <row r="95" spans="1:6" s="71" customFormat="1" ht="12.75">
      <c r="A95" s="73" t="s">
        <v>122</v>
      </c>
      <c r="B95" s="74" t="s">
        <v>38</v>
      </c>
      <c r="C95" s="75"/>
      <c r="D95" s="76"/>
      <c r="E95" s="76"/>
      <c r="F95" s="77"/>
    </row>
    <row r="96" spans="1:6" s="71" customFormat="1" ht="12.75">
      <c r="A96" s="73" t="s">
        <v>123</v>
      </c>
      <c r="B96" s="74" t="s">
        <v>362</v>
      </c>
      <c r="C96" s="75"/>
      <c r="D96" s="76"/>
      <c r="E96" s="76"/>
      <c r="F96" s="77"/>
    </row>
    <row r="97" spans="1:6" s="71" customFormat="1" ht="13.5" thickBot="1">
      <c r="A97" s="108" t="s">
        <v>124</v>
      </c>
      <c r="B97" s="109" t="s">
        <v>300</v>
      </c>
      <c r="C97" s="110">
        <f>C113</f>
        <v>538</v>
      </c>
      <c r="D97" s="111">
        <f>D113</f>
        <v>0.133</v>
      </c>
      <c r="E97" s="111">
        <f>E113</f>
        <v>0.28</v>
      </c>
      <c r="F97" s="112"/>
    </row>
    <row r="98" spans="1:6" ht="13.5" thickBot="1">
      <c r="A98" s="113" t="s">
        <v>172</v>
      </c>
      <c r="B98" s="114" t="s">
        <v>288</v>
      </c>
      <c r="C98" s="115"/>
      <c r="D98" s="116"/>
      <c r="E98" s="116"/>
      <c r="F98" s="117"/>
    </row>
    <row r="99" spans="1:6" ht="12.75">
      <c r="A99" s="118" t="s">
        <v>173</v>
      </c>
      <c r="B99" s="119" t="s">
        <v>286</v>
      </c>
      <c r="C99" s="120">
        <f>C101+C102</f>
        <v>0</v>
      </c>
      <c r="D99" s="121">
        <f>D101+D102</f>
        <v>0</v>
      </c>
      <c r="E99" s="121"/>
      <c r="F99" s="122"/>
    </row>
    <row r="100" spans="1:6" ht="12.75">
      <c r="A100" s="53"/>
      <c r="B100" s="52" t="s">
        <v>281</v>
      </c>
      <c r="C100" s="56"/>
      <c r="D100" s="55"/>
      <c r="E100" s="55"/>
      <c r="F100" s="54"/>
    </row>
    <row r="101" spans="1:6" ht="12.75">
      <c r="A101" s="53" t="s">
        <v>36</v>
      </c>
      <c r="B101" s="57" t="s">
        <v>284</v>
      </c>
      <c r="C101" s="56"/>
      <c r="D101" s="55"/>
      <c r="E101" s="55"/>
      <c r="F101" s="54"/>
    </row>
    <row r="102" spans="1:6" ht="12.75">
      <c r="A102" s="53" t="s">
        <v>35</v>
      </c>
      <c r="B102" s="57" t="s">
        <v>282</v>
      </c>
      <c r="C102" s="56">
        <f>SUM(C104:C110)</f>
        <v>0</v>
      </c>
      <c r="D102" s="55">
        <f>SUM(D104:D110)</f>
        <v>0</v>
      </c>
      <c r="E102" s="55"/>
      <c r="F102" s="54"/>
    </row>
    <row r="103" spans="1:6" ht="12.75">
      <c r="A103" s="53"/>
      <c r="B103" s="52" t="s">
        <v>281</v>
      </c>
      <c r="C103" s="56"/>
      <c r="D103" s="55"/>
      <c r="E103" s="55"/>
      <c r="F103" s="54"/>
    </row>
    <row r="104" spans="1:6" ht="12.75">
      <c r="A104" s="78" t="s">
        <v>34</v>
      </c>
      <c r="B104" s="79" t="s">
        <v>300</v>
      </c>
      <c r="C104" s="80"/>
      <c r="D104" s="81"/>
      <c r="E104" s="81"/>
      <c r="F104" s="82"/>
    </row>
    <row r="105" spans="1:6" ht="12.75">
      <c r="A105" s="73" t="s">
        <v>31</v>
      </c>
      <c r="B105" s="52" t="s">
        <v>325</v>
      </c>
      <c r="C105" s="56"/>
      <c r="D105" s="55"/>
      <c r="E105" s="55"/>
      <c r="F105" s="54"/>
    </row>
    <row r="106" spans="1:6" ht="12.75">
      <c r="A106" s="73" t="s">
        <v>33</v>
      </c>
      <c r="B106" s="52" t="s">
        <v>13</v>
      </c>
      <c r="C106" s="56"/>
      <c r="D106" s="55"/>
      <c r="E106" s="55"/>
      <c r="F106" s="54"/>
    </row>
    <row r="107" spans="1:6" ht="12.75">
      <c r="A107" s="73" t="s">
        <v>125</v>
      </c>
      <c r="B107" s="59" t="s">
        <v>323</v>
      </c>
      <c r="C107" s="56"/>
      <c r="D107" s="55"/>
      <c r="E107" s="55"/>
      <c r="F107" s="54"/>
    </row>
    <row r="108" spans="1:6" ht="36.75" customHeight="1">
      <c r="A108" s="53" t="s">
        <v>32</v>
      </c>
      <c r="B108" s="57" t="s">
        <v>272</v>
      </c>
      <c r="C108" s="56"/>
      <c r="D108" s="55"/>
      <c r="E108" s="55"/>
      <c r="F108" s="54"/>
    </row>
    <row r="109" spans="1:6" ht="12.75">
      <c r="A109" s="53" t="s">
        <v>31</v>
      </c>
      <c r="B109" s="57" t="s">
        <v>315</v>
      </c>
      <c r="C109" s="56"/>
      <c r="D109" s="55"/>
      <c r="E109" s="55"/>
      <c r="F109" s="54"/>
    </row>
    <row r="110" spans="1:6" ht="36.75" customHeight="1" thickBot="1">
      <c r="A110" s="48" t="s">
        <v>30</v>
      </c>
      <c r="B110" s="47" t="s">
        <v>29</v>
      </c>
      <c r="C110" s="46"/>
      <c r="D110" s="45"/>
      <c r="E110" s="45"/>
      <c r="F110" s="44"/>
    </row>
    <row r="111" spans="1:6" ht="13.5" thickBot="1">
      <c r="A111" s="125" t="s">
        <v>28</v>
      </c>
      <c r="B111" s="126" t="s">
        <v>27</v>
      </c>
      <c r="C111" s="127">
        <f>C87-C98-C99</f>
        <v>538</v>
      </c>
      <c r="D111" s="128">
        <f>D87-D98-D99</f>
        <v>0.133</v>
      </c>
      <c r="E111" s="128">
        <f>E87-E98-E99</f>
        <v>0.28</v>
      </c>
      <c r="F111" s="129"/>
    </row>
    <row r="112" spans="1:6" ht="13.5" thickTop="1">
      <c r="A112" s="123">
        <v>16</v>
      </c>
      <c r="B112" s="124" t="s">
        <v>26</v>
      </c>
      <c r="C112" s="67"/>
      <c r="D112" s="66"/>
      <c r="E112" s="66"/>
      <c r="F112" s="65"/>
    </row>
    <row r="113" spans="1:6" ht="12.75">
      <c r="A113" s="62">
        <v>17</v>
      </c>
      <c r="B113" s="58" t="s">
        <v>373</v>
      </c>
      <c r="C113" s="101">
        <f>C207+C169</f>
        <v>538</v>
      </c>
      <c r="D113" s="97">
        <f>D207+D169</f>
        <v>0.133</v>
      </c>
      <c r="E113" s="185">
        <f>E207+E169</f>
        <v>0.28</v>
      </c>
      <c r="F113" s="98"/>
    </row>
    <row r="114" spans="1:6" ht="13.5" thickBot="1">
      <c r="A114" s="130">
        <v>18</v>
      </c>
      <c r="B114" s="131" t="s">
        <v>309</v>
      </c>
      <c r="C114" s="132"/>
      <c r="D114" s="133"/>
      <c r="E114" s="133"/>
      <c r="F114" s="134"/>
    </row>
    <row r="115" spans="1:6" s="71" customFormat="1" ht="13.5" thickBot="1">
      <c r="A115" s="140">
        <v>19</v>
      </c>
      <c r="B115" s="141" t="s">
        <v>25</v>
      </c>
      <c r="C115" s="142">
        <f>C112+C117+C118</f>
        <v>0</v>
      </c>
      <c r="D115" s="143"/>
      <c r="E115" s="143"/>
      <c r="F115" s="144"/>
    </row>
    <row r="116" spans="1:6" s="71" customFormat="1" ht="13.5" thickTop="1">
      <c r="A116" s="135"/>
      <c r="B116" s="136" t="s">
        <v>302</v>
      </c>
      <c r="C116" s="137"/>
      <c r="D116" s="138"/>
      <c r="E116" s="138"/>
      <c r="F116" s="139"/>
    </row>
    <row r="117" spans="1:6" s="71" customFormat="1" ht="12.75">
      <c r="A117" s="73" t="s">
        <v>24</v>
      </c>
      <c r="B117" s="74" t="s">
        <v>23</v>
      </c>
      <c r="C117" s="75"/>
      <c r="D117" s="76"/>
      <c r="E117" s="76"/>
      <c r="F117" s="77"/>
    </row>
    <row r="118" spans="1:6" s="71" customFormat="1" ht="12.75">
      <c r="A118" s="73" t="s">
        <v>22</v>
      </c>
      <c r="B118" s="74" t="s">
        <v>303</v>
      </c>
      <c r="C118" s="75">
        <f>SUM(C120:C126)</f>
        <v>0</v>
      </c>
      <c r="D118" s="76"/>
      <c r="E118" s="76"/>
      <c r="F118" s="77"/>
    </row>
    <row r="119" spans="1:6" s="71" customFormat="1" ht="12.75">
      <c r="A119" s="73"/>
      <c r="B119" s="74" t="s">
        <v>302</v>
      </c>
      <c r="C119" s="75"/>
      <c r="D119" s="76"/>
      <c r="E119" s="76"/>
      <c r="F119" s="77"/>
    </row>
    <row r="120" spans="1:6" s="71" customFormat="1" ht="12.75">
      <c r="A120" s="78" t="s">
        <v>21</v>
      </c>
      <c r="B120" s="79" t="s">
        <v>300</v>
      </c>
      <c r="C120" s="80"/>
      <c r="D120" s="81"/>
      <c r="E120" s="81"/>
      <c r="F120" s="82"/>
    </row>
    <row r="121" spans="1:6" ht="12.75">
      <c r="A121" s="73" t="s">
        <v>20</v>
      </c>
      <c r="B121" s="52"/>
      <c r="C121" s="56"/>
      <c r="D121" s="55"/>
      <c r="E121" s="55"/>
      <c r="F121" s="54"/>
    </row>
    <row r="122" spans="1:6" ht="12.75">
      <c r="A122" s="73" t="s">
        <v>18</v>
      </c>
      <c r="B122" s="52" t="s">
        <v>19</v>
      </c>
      <c r="C122" s="56"/>
      <c r="D122" s="55"/>
      <c r="E122" s="55"/>
      <c r="F122" s="54"/>
    </row>
    <row r="123" spans="1:6" ht="12.75">
      <c r="A123" s="73" t="s">
        <v>126</v>
      </c>
      <c r="B123" s="52" t="s">
        <v>360</v>
      </c>
      <c r="C123" s="56"/>
      <c r="D123" s="55"/>
      <c r="E123" s="55"/>
      <c r="F123" s="54"/>
    </row>
    <row r="124" spans="1:6" ht="12.75">
      <c r="A124" s="73" t="s">
        <v>127</v>
      </c>
      <c r="B124" s="52" t="s">
        <v>350</v>
      </c>
      <c r="C124" s="56"/>
      <c r="D124" s="55"/>
      <c r="E124" s="55"/>
      <c r="F124" s="54"/>
    </row>
    <row r="125" spans="1:6" ht="12.75">
      <c r="A125" s="73" t="s">
        <v>128</v>
      </c>
      <c r="B125" s="52" t="s">
        <v>362</v>
      </c>
      <c r="C125" s="56"/>
      <c r="D125" s="55"/>
      <c r="E125" s="55"/>
      <c r="F125" s="54"/>
    </row>
    <row r="126" spans="1:6" ht="13.5" thickBot="1">
      <c r="A126" s="145" t="s">
        <v>129</v>
      </c>
      <c r="B126" s="146" t="s">
        <v>17</v>
      </c>
      <c r="C126" s="46"/>
      <c r="D126" s="45"/>
      <c r="E126" s="45"/>
      <c r="F126" s="44"/>
    </row>
    <row r="127" spans="1:6" ht="13.5" thickBot="1">
      <c r="A127" s="148">
        <v>20</v>
      </c>
      <c r="B127" s="114" t="s">
        <v>288</v>
      </c>
      <c r="C127" s="115"/>
      <c r="D127" s="116"/>
      <c r="E127" s="116"/>
      <c r="F127" s="149" t="e">
        <f>C127*#REF!/1000</f>
        <v>#REF!</v>
      </c>
    </row>
    <row r="128" spans="1:6" ht="13.5" thickBot="1">
      <c r="A128" s="150">
        <v>21</v>
      </c>
      <c r="B128" s="151" t="s">
        <v>286</v>
      </c>
      <c r="C128" s="152">
        <f>C130+C131</f>
        <v>0</v>
      </c>
      <c r="D128" s="153"/>
      <c r="E128" s="153"/>
      <c r="F128" s="154"/>
    </row>
    <row r="129" spans="1:6" ht="13.5" thickTop="1">
      <c r="A129" s="123"/>
      <c r="B129" s="147" t="s">
        <v>281</v>
      </c>
      <c r="C129" s="67"/>
      <c r="D129" s="66"/>
      <c r="E129" s="66"/>
      <c r="F129" s="65"/>
    </row>
    <row r="130" spans="1:6" ht="12.75">
      <c r="A130" s="53" t="s">
        <v>16</v>
      </c>
      <c r="B130" s="57" t="s">
        <v>284</v>
      </c>
      <c r="C130" s="56"/>
      <c r="D130" s="55"/>
      <c r="E130" s="55"/>
      <c r="F130" s="54"/>
    </row>
    <row r="131" spans="1:6" ht="12.75">
      <c r="A131" s="53" t="s">
        <v>15</v>
      </c>
      <c r="B131" s="57" t="s">
        <v>282</v>
      </c>
      <c r="C131" s="92">
        <f>SUM(C133:C140)</f>
        <v>0</v>
      </c>
      <c r="D131" s="89"/>
      <c r="E131" s="89"/>
      <c r="F131" s="90"/>
    </row>
    <row r="132" spans="1:6" ht="12.75">
      <c r="A132" s="53"/>
      <c r="B132" s="52" t="s">
        <v>281</v>
      </c>
      <c r="C132" s="56"/>
      <c r="D132" s="55"/>
      <c r="E132" s="55"/>
      <c r="F132" s="54"/>
    </row>
    <row r="133" spans="1:6" ht="12.75">
      <c r="A133" s="53" t="s">
        <v>14</v>
      </c>
      <c r="B133" s="52" t="s">
        <v>13</v>
      </c>
      <c r="C133" s="56"/>
      <c r="D133" s="55"/>
      <c r="E133" s="55"/>
      <c r="F133" s="54"/>
    </row>
    <row r="134" spans="1:6" ht="12.75">
      <c r="A134" s="53" t="s">
        <v>5</v>
      </c>
      <c r="B134" s="52" t="s">
        <v>12</v>
      </c>
      <c r="C134" s="56"/>
      <c r="D134" s="55"/>
      <c r="E134" s="55"/>
      <c r="F134" s="54"/>
    </row>
    <row r="135" spans="1:6" ht="12.75">
      <c r="A135" s="53" t="s">
        <v>11</v>
      </c>
      <c r="B135" s="59" t="s">
        <v>323</v>
      </c>
      <c r="C135" s="56"/>
      <c r="D135" s="55"/>
      <c r="E135" s="55"/>
      <c r="F135" s="54"/>
    </row>
    <row r="136" spans="1:6" ht="12.75">
      <c r="A136" s="53" t="s">
        <v>10</v>
      </c>
      <c r="B136" s="59" t="s">
        <v>9</v>
      </c>
      <c r="C136" s="56"/>
      <c r="D136" s="55"/>
      <c r="E136" s="55"/>
      <c r="F136" s="54"/>
    </row>
    <row r="137" spans="1:6" ht="12.75">
      <c r="A137" s="53" t="s">
        <v>8</v>
      </c>
      <c r="B137" s="52" t="s">
        <v>131</v>
      </c>
      <c r="C137" s="56"/>
      <c r="D137" s="55"/>
      <c r="E137" s="55"/>
      <c r="F137" s="54"/>
    </row>
    <row r="138" spans="1:6" ht="12.75">
      <c r="A138" s="53" t="s">
        <v>7</v>
      </c>
      <c r="B138" s="57" t="s">
        <v>6</v>
      </c>
      <c r="C138" s="56"/>
      <c r="D138" s="55"/>
      <c r="E138" s="55"/>
      <c r="F138" s="54"/>
    </row>
    <row r="139" spans="1:6" ht="12.75">
      <c r="A139" s="53" t="s">
        <v>5</v>
      </c>
      <c r="B139" s="57" t="s">
        <v>315</v>
      </c>
      <c r="C139" s="56"/>
      <c r="D139" s="55"/>
      <c r="E139" s="55"/>
      <c r="F139" s="54"/>
    </row>
    <row r="140" spans="1:6" ht="12" customHeight="1" thickBot="1">
      <c r="A140" s="48" t="s">
        <v>4</v>
      </c>
      <c r="B140" s="47" t="s">
        <v>3</v>
      </c>
      <c r="C140" s="46"/>
      <c r="D140" s="45"/>
      <c r="E140" s="45"/>
      <c r="F140" s="44"/>
    </row>
    <row r="141" spans="1:6" ht="13.5" thickBot="1">
      <c r="A141" s="125" t="s">
        <v>2</v>
      </c>
      <c r="B141" s="126" t="s">
        <v>1</v>
      </c>
      <c r="C141" s="152">
        <f>C115-C127-C128</f>
        <v>0</v>
      </c>
      <c r="D141" s="153"/>
      <c r="E141" s="153"/>
      <c r="F141" s="154"/>
    </row>
    <row r="142" spans="1:6" ht="13.5" thickTop="1">
      <c r="A142" s="102" t="s">
        <v>0</v>
      </c>
      <c r="B142" s="124" t="s">
        <v>373</v>
      </c>
      <c r="C142" s="155"/>
      <c r="D142" s="66"/>
      <c r="E142" s="66"/>
      <c r="F142" s="65"/>
    </row>
    <row r="143" spans="1:6" ht="13.5" thickBot="1">
      <c r="A143" s="48" t="s">
        <v>372</v>
      </c>
      <c r="B143" s="131" t="s">
        <v>309</v>
      </c>
      <c r="C143" s="46"/>
      <c r="D143" s="45"/>
      <c r="E143" s="45"/>
      <c r="F143" s="44"/>
    </row>
    <row r="144" spans="1:6" s="71" customFormat="1" ht="15.75" customHeight="1" thickBot="1">
      <c r="A144" s="156" t="s">
        <v>371</v>
      </c>
      <c r="B144" s="141" t="s">
        <v>370</v>
      </c>
      <c r="C144" s="157">
        <f>C113+C142+C146+C147</f>
        <v>538</v>
      </c>
      <c r="D144" s="158">
        <f>D113+D142+D146+D147</f>
        <v>0.133</v>
      </c>
      <c r="E144" s="158">
        <f>E113+E142+E146+E147</f>
        <v>0.28</v>
      </c>
      <c r="F144" s="159"/>
    </row>
    <row r="145" spans="1:6" ht="13.5" thickTop="1">
      <c r="A145" s="102"/>
      <c r="B145" s="147" t="s">
        <v>302</v>
      </c>
      <c r="C145" s="67"/>
      <c r="D145" s="66"/>
      <c r="E145" s="66"/>
      <c r="F145" s="65"/>
    </row>
    <row r="146" spans="1:6" ht="15" customHeight="1">
      <c r="A146" s="53" t="s">
        <v>369</v>
      </c>
      <c r="B146" s="57" t="s">
        <v>130</v>
      </c>
      <c r="C146" s="61"/>
      <c r="D146" s="55"/>
      <c r="E146" s="55"/>
      <c r="F146" s="54"/>
    </row>
    <row r="147" spans="1:6" ht="12.75">
      <c r="A147" s="53" t="s">
        <v>368</v>
      </c>
      <c r="B147" s="52" t="s">
        <v>303</v>
      </c>
      <c r="C147" s="91">
        <f>SUM(C149:C165)</f>
        <v>0</v>
      </c>
      <c r="D147" s="89"/>
      <c r="E147" s="89"/>
      <c r="F147" s="90"/>
    </row>
    <row r="148" spans="1:6" ht="12.75">
      <c r="A148" s="53"/>
      <c r="B148" s="52" t="s">
        <v>302</v>
      </c>
      <c r="C148" s="61"/>
      <c r="D148" s="55"/>
      <c r="E148" s="55"/>
      <c r="F148" s="54"/>
    </row>
    <row r="149" spans="1:6" ht="12.75">
      <c r="A149" s="53" t="s">
        <v>367</v>
      </c>
      <c r="B149" s="52" t="s">
        <v>366</v>
      </c>
      <c r="C149" s="56"/>
      <c r="D149" s="55"/>
      <c r="E149" s="55"/>
      <c r="F149" s="54"/>
    </row>
    <row r="150" spans="1:6" ht="12.75">
      <c r="A150" s="53" t="s">
        <v>365</v>
      </c>
      <c r="B150" s="52" t="s">
        <v>294</v>
      </c>
      <c r="C150" s="56"/>
      <c r="D150" s="55"/>
      <c r="E150" s="55"/>
      <c r="F150" s="54"/>
    </row>
    <row r="151" spans="1:6" ht="12.75">
      <c r="A151" s="78" t="s">
        <v>364</v>
      </c>
      <c r="B151" s="79" t="s">
        <v>300</v>
      </c>
      <c r="C151" s="80"/>
      <c r="D151" s="81"/>
      <c r="E151" s="81"/>
      <c r="F151" s="82"/>
    </row>
    <row r="152" spans="1:6" ht="12.75">
      <c r="A152" s="53" t="s">
        <v>363</v>
      </c>
      <c r="B152" s="52" t="s">
        <v>362</v>
      </c>
      <c r="C152" s="56"/>
      <c r="D152" s="55"/>
      <c r="E152" s="55"/>
      <c r="F152" s="54"/>
    </row>
    <row r="153" spans="1:6" ht="12.75">
      <c r="A153" s="53" t="s">
        <v>361</v>
      </c>
      <c r="B153" s="52" t="s">
        <v>360</v>
      </c>
      <c r="C153" s="56"/>
      <c r="D153" s="55"/>
      <c r="E153" s="55"/>
      <c r="F153" s="54"/>
    </row>
    <row r="154" spans="1:6" ht="12.75">
      <c r="A154" s="53" t="s">
        <v>359</v>
      </c>
      <c r="B154" s="52" t="s">
        <v>279</v>
      </c>
      <c r="C154" s="56"/>
      <c r="D154" s="55"/>
      <c r="E154" s="55"/>
      <c r="F154" s="54"/>
    </row>
    <row r="155" spans="1:6" ht="12.75">
      <c r="A155" s="53" t="s">
        <v>358</v>
      </c>
      <c r="B155" s="52" t="s">
        <v>298</v>
      </c>
      <c r="C155" s="56"/>
      <c r="D155" s="55"/>
      <c r="E155" s="55"/>
      <c r="F155" s="54"/>
    </row>
    <row r="156" spans="1:6" ht="12.75">
      <c r="A156" s="53" t="s">
        <v>357</v>
      </c>
      <c r="B156" s="52" t="s">
        <v>356</v>
      </c>
      <c r="C156" s="56"/>
      <c r="D156" s="55"/>
      <c r="E156" s="55"/>
      <c r="F156" s="54"/>
    </row>
    <row r="157" spans="1:6" ht="12.75">
      <c r="A157" s="53" t="s">
        <v>355</v>
      </c>
      <c r="B157" s="52" t="s">
        <v>354</v>
      </c>
      <c r="C157" s="56"/>
      <c r="D157" s="55"/>
      <c r="E157" s="55"/>
      <c r="F157" s="54"/>
    </row>
    <row r="158" spans="1:6" ht="12.75">
      <c r="A158" s="53" t="s">
        <v>353</v>
      </c>
      <c r="B158" s="52" t="s">
        <v>352</v>
      </c>
      <c r="C158" s="56"/>
      <c r="D158" s="55"/>
      <c r="E158" s="55"/>
      <c r="F158" s="54"/>
    </row>
    <row r="159" spans="1:6" ht="12.75">
      <c r="A159" s="53" t="s">
        <v>351</v>
      </c>
      <c r="B159" s="52" t="s">
        <v>350</v>
      </c>
      <c r="C159" s="56"/>
      <c r="D159" s="55"/>
      <c r="E159" s="55"/>
      <c r="F159" s="54"/>
    </row>
    <row r="160" spans="1:6" ht="12.75">
      <c r="A160" s="53" t="s">
        <v>345</v>
      </c>
      <c r="B160" s="52" t="s">
        <v>349</v>
      </c>
      <c r="C160" s="56"/>
      <c r="D160" s="55"/>
      <c r="E160" s="55"/>
      <c r="F160" s="54"/>
    </row>
    <row r="161" spans="1:6" ht="12.75">
      <c r="A161" s="53" t="s">
        <v>132</v>
      </c>
      <c r="B161" s="52" t="s">
        <v>296</v>
      </c>
      <c r="C161" s="56"/>
      <c r="D161" s="55"/>
      <c r="E161" s="55"/>
      <c r="F161" s="54"/>
    </row>
    <row r="162" spans="1:6" ht="12.75">
      <c r="A162" s="53" t="s">
        <v>133</v>
      </c>
      <c r="B162" s="52" t="s">
        <v>348</v>
      </c>
      <c r="C162" s="56"/>
      <c r="D162" s="55"/>
      <c r="E162" s="55"/>
      <c r="F162" s="54"/>
    </row>
    <row r="163" spans="1:6" ht="12.75">
      <c r="A163" s="53" t="s">
        <v>134</v>
      </c>
      <c r="B163" s="52" t="s">
        <v>347</v>
      </c>
      <c r="C163" s="56"/>
      <c r="D163" s="55"/>
      <c r="E163" s="55"/>
      <c r="F163" s="54"/>
    </row>
    <row r="164" spans="1:6" ht="12.75">
      <c r="A164" s="53" t="s">
        <v>135</v>
      </c>
      <c r="B164" s="52" t="s">
        <v>346</v>
      </c>
      <c r="C164" s="56"/>
      <c r="D164" s="55"/>
      <c r="E164" s="55"/>
      <c r="F164" s="54"/>
    </row>
    <row r="165" spans="1:6" ht="13.5" thickBot="1">
      <c r="A165" s="48" t="s">
        <v>136</v>
      </c>
      <c r="B165" s="146" t="s">
        <v>276</v>
      </c>
      <c r="C165" s="46"/>
      <c r="D165" s="45"/>
      <c r="E165" s="45"/>
      <c r="F165" s="44"/>
    </row>
    <row r="166" spans="1:6" ht="13.5" thickBot="1">
      <c r="A166" s="113" t="s">
        <v>344</v>
      </c>
      <c r="B166" s="114" t="s">
        <v>288</v>
      </c>
      <c r="C166" s="115"/>
      <c r="D166" s="116"/>
      <c r="E166" s="116"/>
      <c r="F166" s="117" t="e">
        <f>C166*#REF!/1000</f>
        <v>#REF!</v>
      </c>
    </row>
    <row r="167" spans="1:6" ht="13.5" thickBot="1">
      <c r="A167" s="125" t="s">
        <v>343</v>
      </c>
      <c r="B167" s="151" t="s">
        <v>286</v>
      </c>
      <c r="C167" s="160">
        <f>C169+C170</f>
        <v>496</v>
      </c>
      <c r="D167" s="161">
        <f>D169+D170</f>
        <v>0.114</v>
      </c>
      <c r="E167" s="161">
        <f>E169+E170</f>
        <v>0.25</v>
      </c>
      <c r="F167" s="162"/>
    </row>
    <row r="168" spans="1:6" ht="13.5" thickTop="1">
      <c r="A168" s="102"/>
      <c r="B168" s="147" t="s">
        <v>281</v>
      </c>
      <c r="C168" s="67"/>
      <c r="D168" s="66"/>
      <c r="E168" s="66"/>
      <c r="F168" s="65"/>
    </row>
    <row r="169" spans="1:6" ht="12.75">
      <c r="A169" s="53" t="s">
        <v>342</v>
      </c>
      <c r="B169" s="84" t="s">
        <v>138</v>
      </c>
      <c r="C169" s="56">
        <v>496</v>
      </c>
      <c r="D169" s="55">
        <f>C169/365/24*2+0.001</f>
        <v>0.114</v>
      </c>
      <c r="E169" s="55">
        <v>0.25</v>
      </c>
      <c r="F169" s="54"/>
    </row>
    <row r="170" spans="1:6" ht="12.75">
      <c r="A170" s="53" t="s">
        <v>341</v>
      </c>
      <c r="B170" s="57" t="s">
        <v>282</v>
      </c>
      <c r="C170" s="56">
        <f>SUM(C172:C190)</f>
        <v>0</v>
      </c>
      <c r="D170" s="55"/>
      <c r="E170" s="55"/>
      <c r="F170" s="54"/>
    </row>
    <row r="171" spans="1:6" ht="12.75">
      <c r="A171" s="53"/>
      <c r="B171" s="52" t="s">
        <v>281</v>
      </c>
      <c r="C171" s="56"/>
      <c r="D171" s="55"/>
      <c r="E171" s="55"/>
      <c r="F171" s="54"/>
    </row>
    <row r="172" spans="1:6" ht="12.75">
      <c r="A172" s="53" t="s">
        <v>340</v>
      </c>
      <c r="B172" s="60"/>
      <c r="C172" s="56"/>
      <c r="D172" s="55"/>
      <c r="E172" s="55"/>
      <c r="F172" s="54"/>
    </row>
    <row r="173" spans="1:6" ht="12.75">
      <c r="A173" s="53" t="s">
        <v>316</v>
      </c>
      <c r="B173" s="60" t="s">
        <v>292</v>
      </c>
      <c r="C173" s="56"/>
      <c r="D173" s="55"/>
      <c r="E173" s="55"/>
      <c r="F173" s="54"/>
    </row>
    <row r="174" spans="1:6" ht="12.75">
      <c r="A174" s="53" t="s">
        <v>339</v>
      </c>
      <c r="B174" s="60" t="s">
        <v>338</v>
      </c>
      <c r="C174" s="56"/>
      <c r="D174" s="55"/>
      <c r="E174" s="55"/>
      <c r="F174" s="54"/>
    </row>
    <row r="175" spans="1:6" ht="12.75">
      <c r="A175" s="53" t="s">
        <v>337</v>
      </c>
      <c r="B175" s="60" t="s">
        <v>336</v>
      </c>
      <c r="C175" s="56"/>
      <c r="D175" s="55"/>
      <c r="E175" s="55"/>
      <c r="F175" s="54"/>
    </row>
    <row r="176" spans="1:6" ht="12.75">
      <c r="A176" s="53" t="s">
        <v>335</v>
      </c>
      <c r="B176" s="52" t="s">
        <v>279</v>
      </c>
      <c r="C176" s="56"/>
      <c r="D176" s="55"/>
      <c r="E176" s="55"/>
      <c r="F176" s="54"/>
    </row>
    <row r="177" spans="1:6" ht="12.75">
      <c r="A177" s="53" t="s">
        <v>334</v>
      </c>
      <c r="B177" s="52" t="s">
        <v>333</v>
      </c>
      <c r="C177" s="56"/>
      <c r="D177" s="55"/>
      <c r="E177" s="55"/>
      <c r="F177" s="54"/>
    </row>
    <row r="178" spans="1:6" ht="12.75">
      <c r="A178" s="53" t="s">
        <v>332</v>
      </c>
      <c r="B178" s="52"/>
      <c r="C178" s="56"/>
      <c r="D178" s="55"/>
      <c r="E178" s="55"/>
      <c r="F178" s="54"/>
    </row>
    <row r="179" spans="1:6" ht="12.75">
      <c r="A179" s="53" t="s">
        <v>331</v>
      </c>
      <c r="B179" s="52" t="s">
        <v>290</v>
      </c>
      <c r="C179" s="56"/>
      <c r="D179" s="55"/>
      <c r="E179" s="55"/>
      <c r="F179" s="54"/>
    </row>
    <row r="180" spans="1:6" ht="12.75">
      <c r="A180" s="53" t="s">
        <v>330</v>
      </c>
      <c r="B180" s="52"/>
      <c r="C180" s="56"/>
      <c r="D180" s="55"/>
      <c r="E180" s="55"/>
      <c r="F180" s="54"/>
    </row>
    <row r="181" spans="1:6" ht="12.75">
      <c r="A181" s="53" t="s">
        <v>329</v>
      </c>
      <c r="B181" s="52" t="s">
        <v>300</v>
      </c>
      <c r="C181" s="56"/>
      <c r="D181" s="55"/>
      <c r="E181" s="55"/>
      <c r="F181" s="54"/>
    </row>
    <row r="182" spans="1:6" ht="12.75">
      <c r="A182" s="53" t="s">
        <v>328</v>
      </c>
      <c r="B182" s="52"/>
      <c r="C182" s="56"/>
      <c r="D182" s="55"/>
      <c r="E182" s="55"/>
      <c r="F182" s="54"/>
    </row>
    <row r="183" spans="1:6" ht="12.75">
      <c r="A183" s="53" t="s">
        <v>326</v>
      </c>
      <c r="B183" s="52" t="s">
        <v>325</v>
      </c>
      <c r="C183" s="56"/>
      <c r="D183" s="55"/>
      <c r="E183" s="55"/>
      <c r="F183" s="54"/>
    </row>
    <row r="184" spans="1:6" ht="12.75">
      <c r="A184" s="53" t="s">
        <v>324</v>
      </c>
      <c r="B184" s="59" t="s">
        <v>323</v>
      </c>
      <c r="C184" s="56"/>
      <c r="D184" s="55"/>
      <c r="E184" s="55"/>
      <c r="F184" s="54"/>
    </row>
    <row r="185" spans="1:6" ht="12.75">
      <c r="A185" s="53" t="s">
        <v>322</v>
      </c>
      <c r="B185" s="52" t="s">
        <v>276</v>
      </c>
      <c r="C185" s="56"/>
      <c r="D185" s="55"/>
      <c r="E185" s="55"/>
      <c r="F185" s="54"/>
    </row>
    <row r="186" spans="1:6" ht="12.75">
      <c r="A186" s="53" t="s">
        <v>321</v>
      </c>
      <c r="B186" s="52" t="s">
        <v>320</v>
      </c>
      <c r="C186" s="56"/>
      <c r="D186" s="55"/>
      <c r="E186" s="55"/>
      <c r="F186" s="54"/>
    </row>
    <row r="187" spans="1:6" ht="12.75">
      <c r="A187" s="53" t="s">
        <v>319</v>
      </c>
      <c r="B187" s="52" t="s">
        <v>274</v>
      </c>
      <c r="C187" s="56"/>
      <c r="D187" s="55"/>
      <c r="E187" s="55"/>
      <c r="F187" s="54"/>
    </row>
    <row r="188" spans="1:6" ht="15.75" customHeight="1">
      <c r="A188" s="53" t="s">
        <v>318</v>
      </c>
      <c r="B188" s="57" t="s">
        <v>317</v>
      </c>
      <c r="C188" s="56"/>
      <c r="D188" s="55"/>
      <c r="E188" s="55"/>
      <c r="F188" s="54"/>
    </row>
    <row r="189" spans="1:6" ht="12.75">
      <c r="A189" s="53" t="s">
        <v>316</v>
      </c>
      <c r="B189" s="57" t="s">
        <v>315</v>
      </c>
      <c r="C189" s="56"/>
      <c r="D189" s="55"/>
      <c r="E189" s="55"/>
      <c r="F189" s="54"/>
    </row>
    <row r="190" spans="1:6" ht="15.75" customHeight="1" thickBot="1">
      <c r="A190" s="48" t="s">
        <v>314</v>
      </c>
      <c r="B190" s="47" t="s">
        <v>313</v>
      </c>
      <c r="C190" s="46"/>
      <c r="D190" s="45"/>
      <c r="E190" s="45"/>
      <c r="F190" s="44"/>
    </row>
    <row r="191" spans="1:6" ht="12.75">
      <c r="A191" s="118" t="s">
        <v>312</v>
      </c>
      <c r="B191" s="163" t="s">
        <v>311</v>
      </c>
      <c r="C191" s="164">
        <f>C144-C166-C167</f>
        <v>42</v>
      </c>
      <c r="D191" s="165">
        <f>D144-D166-D167</f>
        <v>0.019</v>
      </c>
      <c r="E191" s="165">
        <f>E144-E166-E167</f>
        <v>0.03</v>
      </c>
      <c r="F191" s="166"/>
    </row>
    <row r="192" spans="1:6" ht="13.5" thickBot="1">
      <c r="A192" s="48" t="s">
        <v>310</v>
      </c>
      <c r="B192" s="131" t="s">
        <v>309</v>
      </c>
      <c r="C192" s="171">
        <v>42</v>
      </c>
      <c r="D192" s="133">
        <f>C192/366/24*2/1000</f>
        <v>0</v>
      </c>
      <c r="E192" s="133"/>
      <c r="F192" s="134"/>
    </row>
    <row r="193" spans="1:6" ht="18.75" customHeight="1" thickBot="1">
      <c r="A193" s="156" t="s">
        <v>308</v>
      </c>
      <c r="B193" s="141" t="s">
        <v>307</v>
      </c>
      <c r="C193" s="157">
        <f>C114+C143+C192+C195+C196</f>
        <v>42</v>
      </c>
      <c r="D193" s="167">
        <f>D114+D143+D192+D195+D196</f>
        <v>0</v>
      </c>
      <c r="E193" s="158">
        <f>E114+E143+E192+E195+E196</f>
        <v>0</v>
      </c>
      <c r="F193" s="159">
        <f>F114+F143+F192+F195+F196</f>
        <v>0</v>
      </c>
    </row>
    <row r="194" spans="1:6" ht="13.5" thickTop="1">
      <c r="A194" s="102"/>
      <c r="B194" s="147" t="s">
        <v>302</v>
      </c>
      <c r="C194" s="67"/>
      <c r="D194" s="66"/>
      <c r="E194" s="66"/>
      <c r="F194" s="65"/>
    </row>
    <row r="195" spans="1:6" ht="12.75">
      <c r="A195" s="53" t="s">
        <v>306</v>
      </c>
      <c r="B195" s="52" t="s">
        <v>305</v>
      </c>
      <c r="C195" s="56"/>
      <c r="D195" s="55"/>
      <c r="E195" s="55"/>
      <c r="F195" s="54"/>
    </row>
    <row r="196" spans="1:6" ht="12.75">
      <c r="A196" s="53" t="s">
        <v>304</v>
      </c>
      <c r="B196" s="52" t="s">
        <v>303</v>
      </c>
      <c r="C196" s="56">
        <f>SUM(C198:C203)</f>
        <v>0</v>
      </c>
      <c r="D196" s="55"/>
      <c r="E196" s="55"/>
      <c r="F196" s="54"/>
    </row>
    <row r="197" spans="1:6" ht="12.75">
      <c r="A197" s="53"/>
      <c r="B197" s="52" t="s">
        <v>302</v>
      </c>
      <c r="C197" s="56"/>
      <c r="D197" s="55"/>
      <c r="E197" s="55"/>
      <c r="F197" s="54"/>
    </row>
    <row r="198" spans="1:6" ht="12.75">
      <c r="A198" s="53" t="s">
        <v>301</v>
      </c>
      <c r="B198" s="52" t="s">
        <v>300</v>
      </c>
      <c r="C198" s="56"/>
      <c r="D198" s="55"/>
      <c r="E198" s="55"/>
      <c r="F198" s="54"/>
    </row>
    <row r="199" spans="1:6" ht="12.75">
      <c r="A199" s="53" t="s">
        <v>299</v>
      </c>
      <c r="B199" s="52" t="s">
        <v>298</v>
      </c>
      <c r="C199" s="56"/>
      <c r="D199" s="55"/>
      <c r="E199" s="55"/>
      <c r="F199" s="54"/>
    </row>
    <row r="200" spans="1:6" ht="12.75">
      <c r="A200" s="53" t="s">
        <v>297</v>
      </c>
      <c r="B200" s="52" t="s">
        <v>296</v>
      </c>
      <c r="C200" s="56"/>
      <c r="D200" s="55"/>
      <c r="E200" s="55"/>
      <c r="F200" s="54"/>
    </row>
    <row r="201" spans="1:6" ht="12.75">
      <c r="A201" s="53" t="s">
        <v>295</v>
      </c>
      <c r="B201" s="52" t="s">
        <v>294</v>
      </c>
      <c r="C201" s="56"/>
      <c r="D201" s="55"/>
      <c r="E201" s="55"/>
      <c r="F201" s="54"/>
    </row>
    <row r="202" spans="1:6" ht="12.75">
      <c r="A202" s="53" t="s">
        <v>293</v>
      </c>
      <c r="B202" s="52" t="s">
        <v>292</v>
      </c>
      <c r="C202" s="56"/>
      <c r="D202" s="55"/>
      <c r="E202" s="55"/>
      <c r="F202" s="54"/>
    </row>
    <row r="203" spans="1:6" ht="13.5" thickBot="1">
      <c r="A203" s="48" t="s">
        <v>291</v>
      </c>
      <c r="B203" s="146" t="s">
        <v>290</v>
      </c>
      <c r="C203" s="46"/>
      <c r="D203" s="45"/>
      <c r="E203" s="45"/>
      <c r="F203" s="44"/>
    </row>
    <row r="204" spans="1:6" ht="13.5" thickBot="1">
      <c r="A204" s="113" t="s">
        <v>289</v>
      </c>
      <c r="B204" s="114" t="s">
        <v>288</v>
      </c>
      <c r="C204" s="168">
        <f>C193-C205</f>
        <v>0</v>
      </c>
      <c r="D204" s="169"/>
      <c r="E204" s="169"/>
      <c r="F204" s="170" t="e">
        <f>C204*#REF!/1000</f>
        <v>#REF!</v>
      </c>
    </row>
    <row r="205" spans="1:6" ht="13.5" thickBot="1">
      <c r="A205" s="125" t="s">
        <v>287</v>
      </c>
      <c r="B205" s="151" t="s">
        <v>286</v>
      </c>
      <c r="C205" s="160">
        <f>C207+C208</f>
        <v>42</v>
      </c>
      <c r="D205" s="161">
        <f>D207+D208</f>
        <v>0.019</v>
      </c>
      <c r="E205" s="161">
        <f>E207+E208</f>
        <v>0.03</v>
      </c>
      <c r="F205" s="162"/>
    </row>
    <row r="206" spans="1:6" ht="13.5" thickTop="1">
      <c r="A206" s="102"/>
      <c r="B206" s="147" t="s">
        <v>281</v>
      </c>
      <c r="C206" s="67"/>
      <c r="D206" s="66"/>
      <c r="E206" s="66"/>
      <c r="F206" s="65"/>
    </row>
    <row r="207" spans="1:6" ht="12.75">
      <c r="A207" s="53" t="s">
        <v>285</v>
      </c>
      <c r="B207" s="84" t="s">
        <v>137</v>
      </c>
      <c r="C207" s="56">
        <v>42</v>
      </c>
      <c r="D207" s="55">
        <f>C207/366/24*4</f>
        <v>0.019</v>
      </c>
      <c r="E207" s="55">
        <f>30/1000</f>
        <v>0.03</v>
      </c>
      <c r="F207" s="54"/>
    </row>
    <row r="208" spans="1:6" ht="12.75">
      <c r="A208" s="53" t="s">
        <v>283</v>
      </c>
      <c r="B208" s="57" t="s">
        <v>282</v>
      </c>
      <c r="C208" s="56">
        <f>SUM(C210:C214)</f>
        <v>0</v>
      </c>
      <c r="D208" s="55"/>
      <c r="E208" s="55"/>
      <c r="F208" s="54"/>
    </row>
    <row r="209" spans="1:6" ht="12.75">
      <c r="A209" s="53"/>
      <c r="B209" s="52" t="s">
        <v>281</v>
      </c>
      <c r="C209" s="56"/>
      <c r="D209" s="55"/>
      <c r="E209" s="55"/>
      <c r="F209" s="54"/>
    </row>
    <row r="210" spans="1:6" ht="12.75">
      <c r="A210" s="53" t="s">
        <v>280</v>
      </c>
      <c r="B210" s="52" t="s">
        <v>279</v>
      </c>
      <c r="C210" s="56"/>
      <c r="D210" s="55"/>
      <c r="E210" s="55"/>
      <c r="F210" s="54"/>
    </row>
    <row r="211" spans="1:6" ht="12.75">
      <c r="A211" s="53" t="s">
        <v>278</v>
      </c>
      <c r="B211" s="52" t="s">
        <v>277</v>
      </c>
      <c r="C211" s="51"/>
      <c r="D211" s="50"/>
      <c r="E211" s="50"/>
      <c r="F211" s="49"/>
    </row>
    <row r="212" spans="1:6" ht="12.75">
      <c r="A212" s="53" t="s">
        <v>275</v>
      </c>
      <c r="B212" s="52" t="s">
        <v>276</v>
      </c>
      <c r="C212" s="51"/>
      <c r="D212" s="50"/>
      <c r="E212" s="50"/>
      <c r="F212" s="49"/>
    </row>
    <row r="213" spans="1:6" ht="12.75">
      <c r="A213" s="53" t="s">
        <v>275</v>
      </c>
      <c r="B213" s="52" t="s">
        <v>274</v>
      </c>
      <c r="C213" s="51"/>
      <c r="D213" s="50"/>
      <c r="E213" s="50"/>
      <c r="F213" s="49"/>
    </row>
    <row r="214" spans="1:6" ht="15" customHeight="1" thickBot="1">
      <c r="A214" s="48" t="s">
        <v>273</v>
      </c>
      <c r="B214" s="47" t="s">
        <v>272</v>
      </c>
      <c r="C214" s="46"/>
      <c r="D214" s="45"/>
      <c r="E214" s="45"/>
      <c r="F214" s="44"/>
    </row>
    <row r="216" spans="2:6" ht="12.75">
      <c r="B216" s="43" t="s">
        <v>271</v>
      </c>
      <c r="C216" s="83"/>
      <c r="D216" s="83"/>
      <c r="E216" s="83"/>
      <c r="F216" s="83"/>
    </row>
    <row r="217" spans="2:6" ht="12.75">
      <c r="B217" s="43" t="s">
        <v>164</v>
      </c>
      <c r="C217" s="83"/>
      <c r="D217" s="83"/>
      <c r="E217" s="83"/>
      <c r="F217" s="83"/>
    </row>
    <row r="218" spans="2:6" ht="12.75">
      <c r="B218" s="43" t="s">
        <v>165</v>
      </c>
      <c r="C218" s="83"/>
      <c r="D218" s="83"/>
      <c r="E218" s="83"/>
      <c r="F218" s="83"/>
    </row>
    <row r="219" spans="2:6" ht="12.75">
      <c r="B219" s="43" t="s">
        <v>166</v>
      </c>
      <c r="C219" s="83"/>
      <c r="D219" s="83"/>
      <c r="E219" s="83"/>
      <c r="F219" s="83"/>
    </row>
    <row r="220" spans="2:6" ht="12.75">
      <c r="B220" s="43" t="s">
        <v>167</v>
      </c>
      <c r="C220" s="83"/>
      <c r="D220" s="83"/>
      <c r="E220" s="83"/>
      <c r="F220" s="83"/>
    </row>
    <row r="221" spans="3:6" ht="12.75">
      <c r="C221" s="83"/>
      <c r="D221" s="83"/>
      <c r="E221" s="83"/>
      <c r="F221" s="83"/>
    </row>
  </sheetData>
  <sheetProtection/>
  <mergeCells count="7">
    <mergeCell ref="A1:F1"/>
    <mergeCell ref="A3:F3"/>
    <mergeCell ref="A2:F2"/>
    <mergeCell ref="C7:F7"/>
    <mergeCell ref="A6:A8"/>
    <mergeCell ref="B6:B8"/>
    <mergeCell ref="C6:F6"/>
  </mergeCells>
  <printOptions/>
  <pageMargins left="0.71" right="0.24" top="0.24" bottom="0.28" header="0.15748031496062992" footer="0.15748031496062992"/>
  <pageSetup fitToHeight="3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/>
  <dimension ref="A6:AE108"/>
  <sheetViews>
    <sheetView zoomScalePageLayoutView="0" workbookViewId="0" topLeftCell="A1">
      <selection activeCell="K6" sqref="K6:K7"/>
    </sheetView>
  </sheetViews>
  <sheetFormatPr defaultColWidth="9.140625" defaultRowHeight="11.25"/>
  <cols>
    <col min="2" max="2" width="23.140625" style="0" customWidth="1"/>
    <col min="5" max="5" width="11.57421875" style="0" bestFit="1" customWidth="1"/>
  </cols>
  <sheetData>
    <row r="6" spans="3:11" ht="11.25">
      <c r="C6" t="s">
        <v>174</v>
      </c>
      <c r="K6" t="s">
        <v>255</v>
      </c>
    </row>
    <row r="7" spans="3:11" ht="11.25">
      <c r="C7" t="s">
        <v>175</v>
      </c>
      <c r="K7" t="s">
        <v>256</v>
      </c>
    </row>
    <row r="8" ht="11.25">
      <c r="C8" t="s">
        <v>176</v>
      </c>
    </row>
    <row r="9" ht="11.25">
      <c r="C9" t="s">
        <v>177</v>
      </c>
    </row>
    <row r="10" ht="11.25">
      <c r="C10" t="s">
        <v>179</v>
      </c>
    </row>
    <row r="11" ht="11.25">
      <c r="C11" t="s">
        <v>180</v>
      </c>
    </row>
    <row r="12" ht="11.25">
      <c r="C12" t="s">
        <v>181</v>
      </c>
    </row>
    <row r="13" ht="11.25">
      <c r="C13" t="s">
        <v>182</v>
      </c>
    </row>
    <row r="14" ht="11.25">
      <c r="C14" t="s">
        <v>183</v>
      </c>
    </row>
    <row r="15" ht="11.25">
      <c r="C15" t="s">
        <v>184</v>
      </c>
    </row>
    <row r="16" ht="11.25">
      <c r="C16" t="s">
        <v>261</v>
      </c>
    </row>
    <row r="17" ht="11.25">
      <c r="C17" t="s">
        <v>178</v>
      </c>
    </row>
    <row r="18" ht="11.25">
      <c r="C18" t="s">
        <v>234</v>
      </c>
    </row>
    <row r="19" ht="11.25">
      <c r="C19" t="s">
        <v>185</v>
      </c>
    </row>
    <row r="20" ht="11.25">
      <c r="C20" t="s">
        <v>262</v>
      </c>
    </row>
    <row r="21" ht="11.25">
      <c r="C21" t="s">
        <v>186</v>
      </c>
    </row>
    <row r="22" ht="11.25">
      <c r="C22" t="s">
        <v>187</v>
      </c>
    </row>
    <row r="23" ht="11.25">
      <c r="C23" t="s">
        <v>188</v>
      </c>
    </row>
    <row r="24" ht="11.25">
      <c r="C24" t="s">
        <v>189</v>
      </c>
    </row>
    <row r="25" ht="11.25">
      <c r="C25" t="s">
        <v>190</v>
      </c>
    </row>
    <row r="26" ht="11.25">
      <c r="C26" t="s">
        <v>263</v>
      </c>
    </row>
    <row r="27" ht="11.25">
      <c r="C27" t="s">
        <v>191</v>
      </c>
    </row>
    <row r="28" ht="11.25">
      <c r="C28" t="s">
        <v>192</v>
      </c>
    </row>
    <row r="29" ht="11.25">
      <c r="C29" t="s">
        <v>193</v>
      </c>
    </row>
    <row r="30" ht="11.25">
      <c r="C30" t="s">
        <v>194</v>
      </c>
    </row>
    <row r="31" ht="11.25">
      <c r="C31" t="s">
        <v>195</v>
      </c>
    </row>
    <row r="32" ht="11.25">
      <c r="C32" t="s">
        <v>196</v>
      </c>
    </row>
    <row r="33" ht="11.25">
      <c r="C33" t="s">
        <v>197</v>
      </c>
    </row>
    <row r="34" ht="11.25">
      <c r="C34" t="s">
        <v>198</v>
      </c>
    </row>
    <row r="35" ht="11.25">
      <c r="C35" t="s">
        <v>199</v>
      </c>
    </row>
    <row r="36" ht="11.25">
      <c r="C36" t="s">
        <v>200</v>
      </c>
    </row>
    <row r="37" ht="11.25">
      <c r="C37" t="s">
        <v>201</v>
      </c>
    </row>
    <row r="38" ht="11.25">
      <c r="C38" t="s">
        <v>202</v>
      </c>
    </row>
    <row r="39" ht="11.25">
      <c r="C39" t="s">
        <v>203</v>
      </c>
    </row>
    <row r="40" ht="11.25">
      <c r="C40" t="s">
        <v>204</v>
      </c>
    </row>
    <row r="41" ht="11.25">
      <c r="C41" t="s">
        <v>205</v>
      </c>
    </row>
    <row r="42" ht="11.25">
      <c r="C42" t="s">
        <v>206</v>
      </c>
    </row>
    <row r="43" ht="11.25">
      <c r="C43" t="s">
        <v>207</v>
      </c>
    </row>
    <row r="44" ht="11.25">
      <c r="C44" t="s">
        <v>208</v>
      </c>
    </row>
    <row r="45" ht="11.25">
      <c r="C45" t="s">
        <v>209</v>
      </c>
    </row>
    <row r="46" ht="11.25">
      <c r="C46" t="s">
        <v>210</v>
      </c>
    </row>
    <row r="47" ht="11.25">
      <c r="C47" t="s">
        <v>211</v>
      </c>
    </row>
    <row r="48" ht="11.25">
      <c r="C48" t="s">
        <v>212</v>
      </c>
    </row>
    <row r="49" ht="11.25">
      <c r="C49" t="s">
        <v>213</v>
      </c>
    </row>
    <row r="50" ht="11.25">
      <c r="C50" t="s">
        <v>214</v>
      </c>
    </row>
    <row r="51" ht="11.25">
      <c r="C51" t="s">
        <v>215</v>
      </c>
    </row>
    <row r="52" ht="11.25">
      <c r="C52" t="s">
        <v>216</v>
      </c>
    </row>
    <row r="53" ht="11.25">
      <c r="C53" t="s">
        <v>217</v>
      </c>
    </row>
    <row r="54" ht="11.25">
      <c r="C54" t="s">
        <v>218</v>
      </c>
    </row>
    <row r="55" ht="11.25">
      <c r="C55" t="s">
        <v>219</v>
      </c>
    </row>
    <row r="56" ht="11.25">
      <c r="C56" t="s">
        <v>220</v>
      </c>
    </row>
    <row r="57" ht="11.25">
      <c r="C57" t="s">
        <v>221</v>
      </c>
    </row>
    <row r="58" ht="11.25">
      <c r="C58" t="s">
        <v>222</v>
      </c>
    </row>
    <row r="59" ht="11.25">
      <c r="C59" t="s">
        <v>223</v>
      </c>
    </row>
    <row r="60" ht="11.25">
      <c r="C60" t="s">
        <v>224</v>
      </c>
    </row>
    <row r="61" ht="11.25">
      <c r="C61" t="s">
        <v>225</v>
      </c>
    </row>
    <row r="62" ht="11.25">
      <c r="C62" t="s">
        <v>226</v>
      </c>
    </row>
    <row r="63" ht="11.25">
      <c r="C63" t="s">
        <v>227</v>
      </c>
    </row>
    <row r="64" ht="11.25">
      <c r="C64" t="s">
        <v>228</v>
      </c>
    </row>
    <row r="65" ht="11.25">
      <c r="C65" t="s">
        <v>229</v>
      </c>
    </row>
    <row r="66" ht="11.25">
      <c r="C66" t="s">
        <v>230</v>
      </c>
    </row>
    <row r="67" ht="11.25">
      <c r="C67" t="s">
        <v>231</v>
      </c>
    </row>
    <row r="68" ht="11.25">
      <c r="C68" t="s">
        <v>232</v>
      </c>
    </row>
    <row r="69" ht="11.25">
      <c r="C69" t="s">
        <v>233</v>
      </c>
    </row>
    <row r="70" ht="11.25">
      <c r="C70" t="s">
        <v>235</v>
      </c>
    </row>
    <row r="71" ht="11.25">
      <c r="C71" t="s">
        <v>236</v>
      </c>
    </row>
    <row r="72" ht="11.25">
      <c r="C72" t="s">
        <v>237</v>
      </c>
    </row>
    <row r="73" ht="11.25">
      <c r="C73" t="s">
        <v>238</v>
      </c>
    </row>
    <row r="74" ht="11.25">
      <c r="C74" t="s">
        <v>239</v>
      </c>
    </row>
    <row r="75" ht="11.25">
      <c r="C75" t="s">
        <v>240</v>
      </c>
    </row>
    <row r="76" ht="11.25">
      <c r="C76" t="s">
        <v>241</v>
      </c>
    </row>
    <row r="77" ht="11.25">
      <c r="C77" t="s">
        <v>242</v>
      </c>
    </row>
    <row r="78" ht="11.25">
      <c r="C78" t="s">
        <v>243</v>
      </c>
    </row>
    <row r="79" ht="11.25">
      <c r="C79" t="s">
        <v>244</v>
      </c>
    </row>
    <row r="80" ht="11.25">
      <c r="C80" t="s">
        <v>245</v>
      </c>
    </row>
    <row r="81" ht="11.25">
      <c r="C81" t="s">
        <v>246</v>
      </c>
    </row>
    <row r="82" ht="11.25">
      <c r="C82" t="s">
        <v>247</v>
      </c>
    </row>
    <row r="83" ht="11.25">
      <c r="C83" t="s">
        <v>248</v>
      </c>
    </row>
    <row r="84" ht="11.25">
      <c r="C84" t="s">
        <v>249</v>
      </c>
    </row>
    <row r="85" ht="11.25">
      <c r="C85" t="s">
        <v>250</v>
      </c>
    </row>
    <row r="86" ht="11.25">
      <c r="C86" t="s">
        <v>251</v>
      </c>
    </row>
    <row r="87" ht="11.25">
      <c r="C87" t="s">
        <v>252</v>
      </c>
    </row>
    <row r="88" ht="11.25">
      <c r="C88" t="s">
        <v>253</v>
      </c>
    </row>
    <row r="89" ht="11.25">
      <c r="C89" t="s">
        <v>254</v>
      </c>
    </row>
    <row r="92" spans="1:31" s="28" customFormat="1" ht="27" customHeight="1">
      <c r="A92" s="39" t="s">
        <v>270</v>
      </c>
      <c r="B92" s="31" t="s">
        <v>264</v>
      </c>
      <c r="C92" s="42">
        <f>SUMIF($A92:$A96,"= 1.1",C92:C97)</f>
        <v>0</v>
      </c>
      <c r="D92" s="42">
        <f aca="true" t="shared" si="0" ref="D92:AA92">SUMIF($A92:$A96,"= 1.1",D92:D97)</f>
        <v>0</v>
      </c>
      <c r="E92" s="42">
        <f t="shared" si="0"/>
        <v>0</v>
      </c>
      <c r="F92" s="42">
        <f t="shared" si="0"/>
        <v>0</v>
      </c>
      <c r="G92" s="42">
        <f t="shared" si="0"/>
        <v>0</v>
      </c>
      <c r="H92" s="42">
        <f t="shared" si="0"/>
        <v>0</v>
      </c>
      <c r="I92" s="42">
        <f t="shared" si="0"/>
        <v>0</v>
      </c>
      <c r="J92" s="42">
        <f t="shared" si="0"/>
        <v>0</v>
      </c>
      <c r="K92" s="42">
        <f t="shared" si="0"/>
        <v>0</v>
      </c>
      <c r="L92" s="42">
        <f t="shared" si="0"/>
        <v>0</v>
      </c>
      <c r="M92" s="42">
        <f t="shared" si="0"/>
        <v>0</v>
      </c>
      <c r="N92" s="42">
        <f t="shared" si="0"/>
        <v>0</v>
      </c>
      <c r="O92" s="42">
        <f t="shared" si="0"/>
        <v>0</v>
      </c>
      <c r="P92" s="42">
        <f t="shared" si="0"/>
        <v>0</v>
      </c>
      <c r="Q92" s="42">
        <f t="shared" si="0"/>
        <v>0</v>
      </c>
      <c r="R92" s="42">
        <f t="shared" si="0"/>
        <v>0</v>
      </c>
      <c r="S92" s="42">
        <f t="shared" si="0"/>
        <v>0</v>
      </c>
      <c r="T92" s="42">
        <f t="shared" si="0"/>
        <v>0</v>
      </c>
      <c r="U92" s="42">
        <f t="shared" si="0"/>
        <v>0</v>
      </c>
      <c r="V92" s="42">
        <f t="shared" si="0"/>
        <v>0</v>
      </c>
      <c r="W92" s="42">
        <f t="shared" si="0"/>
        <v>0</v>
      </c>
      <c r="X92" s="42">
        <f t="shared" si="0"/>
        <v>0</v>
      </c>
      <c r="Y92" s="42">
        <f t="shared" si="0"/>
        <v>0</v>
      </c>
      <c r="Z92" s="42">
        <f t="shared" si="0"/>
        <v>0</v>
      </c>
      <c r="AA92" s="42">
        <f t="shared" si="0"/>
        <v>0</v>
      </c>
      <c r="AB92" s="30">
        <f>IF(E92=0,0,(G92/E92*100))</f>
        <v>0</v>
      </c>
      <c r="AC92" s="30">
        <f>IF(F92=0,0,(G92/F92*100))</f>
        <v>0</v>
      </c>
      <c r="AD92" s="30">
        <f>IF(C92=0,0,(G92/C92*100))</f>
        <v>0</v>
      </c>
      <c r="AE92" s="30">
        <f>IF(D92=0,0,(G92/D92*100))</f>
        <v>0</v>
      </c>
    </row>
    <row r="93" spans="1:31" s="28" customFormat="1" ht="35.25" customHeight="1">
      <c r="A93" s="39" t="s">
        <v>268</v>
      </c>
      <c r="B93" s="31" t="s">
        <v>265</v>
      </c>
      <c r="C93" s="41">
        <f>SUM(C94:C95)</f>
        <v>0</v>
      </c>
      <c r="D93" s="41">
        <f aca="true" t="shared" si="1" ref="D93:AA93">SUM(D94:D95)</f>
        <v>0</v>
      </c>
      <c r="E93" s="41">
        <f t="shared" si="1"/>
        <v>0</v>
      </c>
      <c r="F93" s="41">
        <f t="shared" si="1"/>
        <v>0</v>
      </c>
      <c r="G93" s="41">
        <f t="shared" si="1"/>
        <v>0</v>
      </c>
      <c r="H93" s="41">
        <f t="shared" si="1"/>
        <v>0</v>
      </c>
      <c r="I93" s="41">
        <f t="shared" si="1"/>
        <v>0</v>
      </c>
      <c r="J93" s="41">
        <f t="shared" si="1"/>
        <v>0</v>
      </c>
      <c r="K93" s="41">
        <f t="shared" si="1"/>
        <v>0</v>
      </c>
      <c r="L93" s="41">
        <f t="shared" si="1"/>
        <v>0</v>
      </c>
      <c r="M93" s="41">
        <f t="shared" si="1"/>
        <v>0</v>
      </c>
      <c r="N93" s="41">
        <f t="shared" si="1"/>
        <v>0</v>
      </c>
      <c r="O93" s="41">
        <f t="shared" si="1"/>
        <v>0</v>
      </c>
      <c r="P93" s="41">
        <f t="shared" si="1"/>
        <v>0</v>
      </c>
      <c r="Q93" s="41">
        <f t="shared" si="1"/>
        <v>0</v>
      </c>
      <c r="R93" s="41">
        <f t="shared" si="1"/>
        <v>0</v>
      </c>
      <c r="S93" s="41">
        <f t="shared" si="1"/>
        <v>0</v>
      </c>
      <c r="T93" s="41">
        <f t="shared" si="1"/>
        <v>0</v>
      </c>
      <c r="U93" s="41">
        <f t="shared" si="1"/>
        <v>0</v>
      </c>
      <c r="V93" s="41">
        <f t="shared" si="1"/>
        <v>0</v>
      </c>
      <c r="W93" s="41">
        <f t="shared" si="1"/>
        <v>0</v>
      </c>
      <c r="X93" s="41">
        <f t="shared" si="1"/>
        <v>0</v>
      </c>
      <c r="Y93" s="41">
        <f t="shared" si="1"/>
        <v>0</v>
      </c>
      <c r="Z93" s="41">
        <f t="shared" si="1"/>
        <v>0</v>
      </c>
      <c r="AA93" s="41">
        <f t="shared" si="1"/>
        <v>0</v>
      </c>
      <c r="AB93" s="30">
        <f>IF(E93=0,0,(G93/E93*100))</f>
        <v>0</v>
      </c>
      <c r="AC93" s="30">
        <f>IF(F93=0,0,(G93/F93*100))</f>
        <v>0</v>
      </c>
      <c r="AD93" s="30">
        <f>IF(C93=0,0,(G93/C93*100))</f>
        <v>0</v>
      </c>
      <c r="AE93" s="30">
        <f>IF(D93=0,0,(G93/D93*100))</f>
        <v>0</v>
      </c>
    </row>
    <row r="94" spans="1:31" s="28" customFormat="1" ht="23.25" customHeight="1" thickBot="1">
      <c r="A94" s="40" t="s">
        <v>269</v>
      </c>
      <c r="B94" s="29" t="s">
        <v>260</v>
      </c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3">
        <f>IF(E94=0,0,(G94/E94*100))</f>
        <v>0</v>
      </c>
      <c r="AC94" s="33">
        <f>IF(F94=0,0,(G94/F94*100))</f>
        <v>0</v>
      </c>
      <c r="AD94" s="33">
        <f>IF(C94=0,0,(G94/C94*100))</f>
        <v>0</v>
      </c>
      <c r="AE94" s="33">
        <f>IF(D94=0,0,(G94/D94*100))</f>
        <v>0</v>
      </c>
    </row>
    <row r="95" spans="1:31" s="28" customFormat="1" ht="14.25" customHeight="1" thickBot="1">
      <c r="A95" s="206" t="s">
        <v>266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8"/>
    </row>
    <row r="96" spans="1:31" s="28" customFormat="1" ht="14.25" customHeight="1" thickBot="1">
      <c r="A96" s="209" t="s">
        <v>267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8"/>
    </row>
    <row r="102" spans="1:31" ht="33.75">
      <c r="A102" s="39" t="s">
        <v>268</v>
      </c>
      <c r="B102" s="31" t="s">
        <v>265</v>
      </c>
      <c r="C102" s="32">
        <f>SUM(C103:C104)</f>
        <v>0</v>
      </c>
      <c r="D102" s="32">
        <f aca="true" t="shared" si="2" ref="D102:AA102">SUM(D103:D104)</f>
        <v>0</v>
      </c>
      <c r="E102" s="32">
        <f t="shared" si="2"/>
        <v>0</v>
      </c>
      <c r="F102" s="32">
        <f t="shared" si="2"/>
        <v>0</v>
      </c>
      <c r="G102" s="32">
        <f t="shared" si="2"/>
        <v>0</v>
      </c>
      <c r="H102" s="32">
        <f t="shared" si="2"/>
        <v>0</v>
      </c>
      <c r="I102" s="32">
        <f t="shared" si="2"/>
        <v>0</v>
      </c>
      <c r="J102" s="32">
        <f t="shared" si="2"/>
        <v>0</v>
      </c>
      <c r="K102" s="32">
        <f t="shared" si="2"/>
        <v>0</v>
      </c>
      <c r="L102" s="32">
        <f t="shared" si="2"/>
        <v>0</v>
      </c>
      <c r="M102" s="32">
        <f t="shared" si="2"/>
        <v>0</v>
      </c>
      <c r="N102" s="32">
        <f t="shared" si="2"/>
        <v>0</v>
      </c>
      <c r="O102" s="32">
        <f t="shared" si="2"/>
        <v>0</v>
      </c>
      <c r="P102" s="32">
        <f t="shared" si="2"/>
        <v>0</v>
      </c>
      <c r="Q102" s="32">
        <f t="shared" si="2"/>
        <v>0</v>
      </c>
      <c r="R102" s="32">
        <f t="shared" si="2"/>
        <v>0</v>
      </c>
      <c r="S102" s="32">
        <f t="shared" si="2"/>
        <v>0</v>
      </c>
      <c r="T102" s="32">
        <f t="shared" si="2"/>
        <v>0</v>
      </c>
      <c r="U102" s="32">
        <f t="shared" si="2"/>
        <v>0</v>
      </c>
      <c r="V102" s="32">
        <f t="shared" si="2"/>
        <v>0</v>
      </c>
      <c r="W102" s="32">
        <f t="shared" si="2"/>
        <v>0</v>
      </c>
      <c r="X102" s="32">
        <f t="shared" si="2"/>
        <v>0</v>
      </c>
      <c r="Y102" s="32">
        <f t="shared" si="2"/>
        <v>0</v>
      </c>
      <c r="Z102" s="32">
        <f t="shared" si="2"/>
        <v>0</v>
      </c>
      <c r="AA102" s="32">
        <f t="shared" si="2"/>
        <v>0</v>
      </c>
      <c r="AB102" s="30">
        <f>IF(E102=0,0,(G102/E102*100))</f>
        <v>0</v>
      </c>
      <c r="AC102" s="30">
        <f>IF(F102=0,0,(H102/F102*100))</f>
        <v>0</v>
      </c>
      <c r="AD102" s="30">
        <f>IF(G102=0,0,(I102/G102*100))</f>
        <v>0</v>
      </c>
      <c r="AE102" s="30">
        <f>IF(H102=0,0,(J102/H102*100))</f>
        <v>0</v>
      </c>
    </row>
    <row r="103" spans="1:31" ht="12" thickBot="1">
      <c r="A103" s="40" t="s">
        <v>269</v>
      </c>
      <c r="B103" s="29" t="s">
        <v>260</v>
      </c>
      <c r="C103" s="3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3">
        <f>IF(E103=0,0,(G103/E103*100))</f>
        <v>0</v>
      </c>
      <c r="AC103" s="33">
        <f>IF(F103=0,0,(G103/F103*100))</f>
        <v>0</v>
      </c>
      <c r="AD103" s="33">
        <f>IF(C103=0,0,(G103/C103*100))</f>
        <v>0</v>
      </c>
      <c r="AE103" s="33">
        <f>IF(D103=0,0,(G103/D103*100))</f>
        <v>0</v>
      </c>
    </row>
    <row r="104" spans="1:31" s="27" customFormat="1" ht="15.75" thickBot="1">
      <c r="A104" s="206" t="s">
        <v>266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8"/>
    </row>
    <row r="108" spans="1:31" s="1" customFormat="1" ht="11.25">
      <c r="A108" s="39" t="s">
        <v>269</v>
      </c>
      <c r="B108" s="36" t="s">
        <v>260</v>
      </c>
      <c r="C108" s="3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0">
        <f>IF(E108=0,0,(G108/E108*100))</f>
        <v>0</v>
      </c>
      <c r="AC108" s="30">
        <f>IF(F108=0,0,(G108/F108*100))</f>
        <v>0</v>
      </c>
      <c r="AD108" s="30">
        <f>IF(C108=0,0,(G108/C108*100))</f>
        <v>0</v>
      </c>
      <c r="AE108" s="30">
        <f>IF(D108=0,0,(G108/D108*100))</f>
        <v>0</v>
      </c>
    </row>
  </sheetData>
  <sheetProtection formatColumns="0" formatRows="0"/>
  <mergeCells count="3">
    <mergeCell ref="A104:AE104"/>
    <mergeCell ref="A95:AE95"/>
    <mergeCell ref="A96:AE96"/>
  </mergeCells>
  <dataValidations count="1">
    <dataValidation type="decimal" allowBlank="1" showInputMessage="1" showErrorMessage="1" sqref="C94:AA94 C103:AA103 C108:AA108">
      <formula1>-10000000000000000</formula1>
      <formula2>10000000000000000</formula2>
    </dataValidation>
  </dataValidations>
  <hyperlinks>
    <hyperlink ref="A95:AE95" location="TEHSHEET!A1" display="Добавить работы по проекту"/>
    <hyperlink ref="A96:AE96" location="TEHSHEET!A1" display="Добавить инвестиционный проект"/>
    <hyperlink ref="A104:AE104" location="TEHSHEET!A1" display="Добавить работы по проекту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тарифов на услуги по передаче электрической энергии</dc:title>
  <dc:subject>Расчет тарифов на услуги по передаче электрической энергии</dc:subject>
  <dc:creator>--</dc:creator>
  <cp:keywords/>
  <dc:description/>
  <cp:lastModifiedBy>ПО</cp:lastModifiedBy>
  <cp:lastPrinted>2012-05-15T09:09:08Z</cp:lastPrinted>
  <dcterms:created xsi:type="dcterms:W3CDTF">2004-05-21T07:18:45Z</dcterms:created>
  <dcterms:modified xsi:type="dcterms:W3CDTF">2014-03-05T05:25:07Z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TSET.NET.2009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